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520" yWindow="0" windowWidth="11940" windowHeight="8580"/>
  </bookViews>
  <sheets>
    <sheet name="Returns&amp;Allocation" sheetId="1" r:id="rId1"/>
    <sheet name="Schedule of Net Investment" sheetId="4" r:id="rId2"/>
  </sheets>
  <calcPr calcId="125725"/>
</workbook>
</file>

<file path=xl/calcChain.xml><?xml version="1.0" encoding="utf-8"?>
<calcChain xmlns="http://schemas.openxmlformats.org/spreadsheetml/2006/main">
  <c r="D8" i="1"/>
  <c r="FL8" s="1"/>
  <c r="F8" s="1"/>
  <c r="B9"/>
  <c r="AT8"/>
  <c r="AU61"/>
  <c r="AU60"/>
  <c r="AU59"/>
  <c r="AU58"/>
  <c r="AU57"/>
  <c r="AU56"/>
  <c r="AU55"/>
  <c r="AU54"/>
  <c r="AU53"/>
  <c r="AU52"/>
  <c r="AU51"/>
  <c r="AU50"/>
  <c r="AU47"/>
  <c r="AU46"/>
  <c r="AU45"/>
  <c r="AU44"/>
  <c r="AU43"/>
  <c r="AU42"/>
  <c r="AU41"/>
  <c r="AU40"/>
  <c r="AU39"/>
  <c r="AU38"/>
  <c r="AU37"/>
  <c r="AU36"/>
  <c r="AU33"/>
  <c r="AU32"/>
  <c r="AU31"/>
  <c r="AU30"/>
  <c r="AU29"/>
  <c r="AU28"/>
  <c r="AU27"/>
  <c r="AU26"/>
  <c r="AU25"/>
  <c r="AU24"/>
  <c r="AU23"/>
  <c r="AU22"/>
  <c r="AU9"/>
  <c r="AU10"/>
  <c r="AU11"/>
  <c r="AU12"/>
  <c r="AU13"/>
  <c r="AU14"/>
  <c r="AU15"/>
  <c r="AU16"/>
  <c r="AU17"/>
  <c r="AU18"/>
  <c r="AU19"/>
  <c r="AU8"/>
  <c r="B11"/>
  <c r="A9"/>
  <c r="DN9" s="1"/>
  <c r="BK8"/>
  <c r="BQ8"/>
  <c r="DU8"/>
  <c r="DO8"/>
  <c r="DI8"/>
  <c r="P8" l="1"/>
  <c r="Z8"/>
  <c r="DH9"/>
  <c r="AX9"/>
  <c r="BP9"/>
  <c r="DZ9"/>
  <c r="BJ9"/>
  <c r="DT9"/>
  <c r="BD9"/>
  <c r="B13"/>
  <c r="A10"/>
  <c r="A11" s="1"/>
  <c r="A12" s="1"/>
  <c r="A13" s="1"/>
  <c r="A14" s="1"/>
  <c r="A15" s="1"/>
  <c r="A16" s="1"/>
  <c r="A17" s="1"/>
  <c r="A18" s="1"/>
  <c r="A19" s="1"/>
  <c r="A22" s="1"/>
  <c r="A23" s="1"/>
  <c r="FM8"/>
  <c r="EA8"/>
  <c r="EB8" s="1"/>
  <c r="FS61"/>
  <c r="FS60"/>
  <c r="FS59"/>
  <c r="FS58"/>
  <c r="FS57"/>
  <c r="FS56"/>
  <c r="FS55"/>
  <c r="FS54"/>
  <c r="FS53"/>
  <c r="FS52"/>
  <c r="FS51"/>
  <c r="FS50"/>
  <c r="FS47"/>
  <c r="FS46"/>
  <c r="FS45"/>
  <c r="FS44"/>
  <c r="FS43"/>
  <c r="FS42"/>
  <c r="FS41"/>
  <c r="FS40"/>
  <c r="FS39"/>
  <c r="FS38"/>
  <c r="FS37"/>
  <c r="FS36"/>
  <c r="FS33"/>
  <c r="FS32"/>
  <c r="FS31"/>
  <c r="FS30"/>
  <c r="FS29"/>
  <c r="FS28"/>
  <c r="FS27"/>
  <c r="FS26"/>
  <c r="FS25"/>
  <c r="FS24"/>
  <c r="FS23"/>
  <c r="FS22"/>
  <c r="FS10"/>
  <c r="FS11"/>
  <c r="FS12"/>
  <c r="FS13"/>
  <c r="FS14"/>
  <c r="FS15"/>
  <c r="FS16"/>
  <c r="FS17"/>
  <c r="FS18"/>
  <c r="FS19"/>
  <c r="FS9"/>
  <c r="FS8"/>
  <c r="FU8"/>
  <c r="FR8"/>
  <c r="FF8"/>
  <c r="EZ8"/>
  <c r="ET8"/>
  <c r="EN8"/>
  <c r="EH8"/>
  <c r="DV8"/>
  <c r="DP8"/>
  <c r="DB8"/>
  <c r="CV8"/>
  <c r="CP8"/>
  <c r="CJ8"/>
  <c r="CD8"/>
  <c r="BX8"/>
  <c r="BR8"/>
  <c r="BL8"/>
  <c r="A24" l="1"/>
  <c r="FM18"/>
  <c r="FM14"/>
  <c r="FM10"/>
  <c r="FU19"/>
  <c r="FU17"/>
  <c r="FU15"/>
  <c r="FU13"/>
  <c r="FU11"/>
  <c r="FU9"/>
  <c r="FM17"/>
  <c r="FM13"/>
  <c r="FM9"/>
  <c r="FR22"/>
  <c r="FR16"/>
  <c r="FR12"/>
  <c r="FU22"/>
  <c r="FU18"/>
  <c r="FU16"/>
  <c r="FU14"/>
  <c r="FU12"/>
  <c r="FU10"/>
  <c r="FK8"/>
  <c r="FO8" s="1"/>
  <c r="FM19"/>
  <c r="FM15"/>
  <c r="FM11"/>
  <c r="FU23"/>
  <c r="FR18"/>
  <c r="FR14"/>
  <c r="FR10"/>
  <c r="FR23"/>
  <c r="FR19"/>
  <c r="FR17"/>
  <c r="FR15"/>
  <c r="FR13"/>
  <c r="FR11"/>
  <c r="FR9"/>
  <c r="FM16"/>
  <c r="FM12"/>
  <c r="FM22"/>
  <c r="FD9"/>
  <c r="FD23"/>
  <c r="FD22"/>
  <c r="FD10"/>
  <c r="FD8"/>
  <c r="EX23"/>
  <c r="EX22"/>
  <c r="EX10"/>
  <c r="EX8"/>
  <c r="ER23"/>
  <c r="ER22"/>
  <c r="ER10"/>
  <c r="ER8"/>
  <c r="EL23"/>
  <c r="EL22"/>
  <c r="EL11"/>
  <c r="EL10"/>
  <c r="EL8"/>
  <c r="EF23"/>
  <c r="EF22"/>
  <c r="EF11"/>
  <c r="EF10"/>
  <c r="EF8"/>
  <c r="DZ23"/>
  <c r="DZ22"/>
  <c r="DZ11"/>
  <c r="DZ10"/>
  <c r="DZ8"/>
  <c r="DT23"/>
  <c r="DT22"/>
  <c r="DT11"/>
  <c r="DT10"/>
  <c r="DT8"/>
  <c r="DN23"/>
  <c r="DN22"/>
  <c r="DN11"/>
  <c r="DN10"/>
  <c r="DN8"/>
  <c r="DH23"/>
  <c r="DH22"/>
  <c r="DH11"/>
  <c r="DH10"/>
  <c r="DH8"/>
  <c r="DJ8" s="1"/>
  <c r="CZ23"/>
  <c r="CZ22"/>
  <c r="CZ11"/>
  <c r="CZ10"/>
  <c r="CZ8"/>
  <c r="CT23"/>
  <c r="CT22"/>
  <c r="CT11"/>
  <c r="CT10"/>
  <c r="CT8"/>
  <c r="CN23"/>
  <c r="CN22"/>
  <c r="CN11"/>
  <c r="CN10"/>
  <c r="CN8"/>
  <c r="CH23"/>
  <c r="CH22"/>
  <c r="CH11"/>
  <c r="CH10"/>
  <c r="CH8"/>
  <c r="CB23"/>
  <c r="CB22"/>
  <c r="CB11"/>
  <c r="CB10"/>
  <c r="CB8"/>
  <c r="BV23"/>
  <c r="BV22"/>
  <c r="BV11"/>
  <c r="BV10"/>
  <c r="BV8"/>
  <c r="BP23"/>
  <c r="BP22"/>
  <c r="BP11"/>
  <c r="BP10"/>
  <c r="BP8"/>
  <c r="BJ23"/>
  <c r="BJ22"/>
  <c r="BJ11"/>
  <c r="BJ10"/>
  <c r="BJ8"/>
  <c r="BD23"/>
  <c r="BD22"/>
  <c r="BD11"/>
  <c r="BD10"/>
  <c r="BD8"/>
  <c r="AX23"/>
  <c r="AX22"/>
  <c r="AX10"/>
  <c r="AX11"/>
  <c r="B52"/>
  <c r="B53"/>
  <c r="B54"/>
  <c r="B55"/>
  <c r="B56"/>
  <c r="B57"/>
  <c r="B58"/>
  <c r="B59"/>
  <c r="B60"/>
  <c r="B61"/>
  <c r="B51"/>
  <c r="B50"/>
  <c r="B38"/>
  <c r="B39"/>
  <c r="B40"/>
  <c r="B41"/>
  <c r="B42"/>
  <c r="B43"/>
  <c r="B44"/>
  <c r="B45"/>
  <c r="B46"/>
  <c r="B47"/>
  <c r="B37"/>
  <c r="B36"/>
  <c r="B24"/>
  <c r="B25"/>
  <c r="B26"/>
  <c r="B27"/>
  <c r="B28"/>
  <c r="B29"/>
  <c r="B30"/>
  <c r="B31"/>
  <c r="B32"/>
  <c r="B33"/>
  <c r="B23"/>
  <c r="AT61"/>
  <c r="AT60"/>
  <c r="AT59"/>
  <c r="AT58"/>
  <c r="AT57"/>
  <c r="AT52"/>
  <c r="AT51"/>
  <c r="AT50"/>
  <c r="AT47"/>
  <c r="AT45"/>
  <c r="AT43"/>
  <c r="AT42"/>
  <c r="AT40"/>
  <c r="AT39"/>
  <c r="AT38"/>
  <c r="AT37"/>
  <c r="AT33"/>
  <c r="AT32"/>
  <c r="AT31"/>
  <c r="AT30"/>
  <c r="AT29"/>
  <c r="AT25"/>
  <c r="AT24"/>
  <c r="AT23"/>
  <c r="AT10"/>
  <c r="AT11"/>
  <c r="AT14"/>
  <c r="AT15"/>
  <c r="AT16"/>
  <c r="AT17"/>
  <c r="AT18"/>
  <c r="AT19"/>
  <c r="AT9"/>
  <c r="DI9"/>
  <c r="FE61"/>
  <c r="FF61" s="1"/>
  <c r="FE60"/>
  <c r="FF60" s="1"/>
  <c r="FE59"/>
  <c r="FF59" s="1"/>
  <c r="FE58"/>
  <c r="FF58" s="1"/>
  <c r="FE57"/>
  <c r="FF57" s="1"/>
  <c r="FE56"/>
  <c r="FF56" s="1"/>
  <c r="FE55"/>
  <c r="FF55" s="1"/>
  <c r="FE54"/>
  <c r="FF54" s="1"/>
  <c r="FE53"/>
  <c r="FF53" s="1"/>
  <c r="FE52"/>
  <c r="FF52" s="1"/>
  <c r="FE51"/>
  <c r="FF51" s="1"/>
  <c r="FE50"/>
  <c r="FF50" s="1"/>
  <c r="FE47"/>
  <c r="FF47" s="1"/>
  <c r="FE46"/>
  <c r="FF46" s="1"/>
  <c r="FE45"/>
  <c r="FF45" s="1"/>
  <c r="FE44"/>
  <c r="FF44" s="1"/>
  <c r="FE43"/>
  <c r="FF43" s="1"/>
  <c r="FE42"/>
  <c r="FF42" s="1"/>
  <c r="FE41"/>
  <c r="FF41" s="1"/>
  <c r="FE40"/>
  <c r="FF40" s="1"/>
  <c r="FE39"/>
  <c r="FF39" s="1"/>
  <c r="FE38"/>
  <c r="FF38" s="1"/>
  <c r="FE37"/>
  <c r="FF37" s="1"/>
  <c r="FE36"/>
  <c r="FF36" s="1"/>
  <c r="FE33"/>
  <c r="FF33" s="1"/>
  <c r="FE32"/>
  <c r="FF32" s="1"/>
  <c r="FE31"/>
  <c r="FF31" s="1"/>
  <c r="FE30"/>
  <c r="FF30" s="1"/>
  <c r="FE29"/>
  <c r="FF29" s="1"/>
  <c r="FE28"/>
  <c r="FF28" s="1"/>
  <c r="FE27"/>
  <c r="FF27" s="1"/>
  <c r="FE26"/>
  <c r="FF26" s="1"/>
  <c r="FE25"/>
  <c r="FF25" s="1"/>
  <c r="FE24"/>
  <c r="FF24" s="1"/>
  <c r="FE23"/>
  <c r="FF23" s="1"/>
  <c r="FE22"/>
  <c r="FF22" s="1"/>
  <c r="FE19"/>
  <c r="FF19" s="1"/>
  <c r="FE18"/>
  <c r="FF18" s="1"/>
  <c r="FE17"/>
  <c r="FF17" s="1"/>
  <c r="FE16"/>
  <c r="FF16" s="1"/>
  <c r="FE15"/>
  <c r="FF15" s="1"/>
  <c r="FE14"/>
  <c r="FF14" s="1"/>
  <c r="FE13"/>
  <c r="FF13" s="1"/>
  <c r="FE12"/>
  <c r="FF12" s="1"/>
  <c r="FE11"/>
  <c r="FF11" s="1"/>
  <c r="FE10"/>
  <c r="FF10" s="1"/>
  <c r="FE9"/>
  <c r="FF9" s="1"/>
  <c r="EY61"/>
  <c r="EZ61" s="1"/>
  <c r="EY60"/>
  <c r="EZ60" s="1"/>
  <c r="EY59"/>
  <c r="EZ59" s="1"/>
  <c r="EY58"/>
  <c r="EZ58" s="1"/>
  <c r="EY57"/>
  <c r="EZ57" s="1"/>
  <c r="EY56"/>
  <c r="EZ56" s="1"/>
  <c r="EY55"/>
  <c r="EZ55" s="1"/>
  <c r="EY54"/>
  <c r="EZ54" s="1"/>
  <c r="EY53"/>
  <c r="EZ53" s="1"/>
  <c r="EY52"/>
  <c r="EZ52" s="1"/>
  <c r="EY51"/>
  <c r="EZ51" s="1"/>
  <c r="EY50"/>
  <c r="EZ50" s="1"/>
  <c r="EY47"/>
  <c r="EZ47" s="1"/>
  <c r="EY46"/>
  <c r="EZ46" s="1"/>
  <c r="EY45"/>
  <c r="EZ45" s="1"/>
  <c r="EY44"/>
  <c r="EZ44" s="1"/>
  <c r="EY43"/>
  <c r="EZ43" s="1"/>
  <c r="EY42"/>
  <c r="EZ42" s="1"/>
  <c r="EY41"/>
  <c r="EZ41" s="1"/>
  <c r="EY40"/>
  <c r="EZ40" s="1"/>
  <c r="EY39"/>
  <c r="EZ39" s="1"/>
  <c r="EY38"/>
  <c r="EZ38" s="1"/>
  <c r="EY37"/>
  <c r="EZ37" s="1"/>
  <c r="EY36"/>
  <c r="EZ36" s="1"/>
  <c r="EY33"/>
  <c r="EZ33" s="1"/>
  <c r="EY32"/>
  <c r="EZ32" s="1"/>
  <c r="EY31"/>
  <c r="EZ31" s="1"/>
  <c r="EY30"/>
  <c r="EZ30" s="1"/>
  <c r="EY29"/>
  <c r="EZ29" s="1"/>
  <c r="EY28"/>
  <c r="EZ28" s="1"/>
  <c r="EY27"/>
  <c r="EZ27" s="1"/>
  <c r="EY26"/>
  <c r="EZ26" s="1"/>
  <c r="EY25"/>
  <c r="EZ25" s="1"/>
  <c r="EY24"/>
  <c r="EZ24" s="1"/>
  <c r="EY23"/>
  <c r="EZ23" s="1"/>
  <c r="EY22"/>
  <c r="EZ22" s="1"/>
  <c r="EY19"/>
  <c r="EZ19" s="1"/>
  <c r="EY18"/>
  <c r="EZ18" s="1"/>
  <c r="EY17"/>
  <c r="EZ17" s="1"/>
  <c r="EY16"/>
  <c r="EZ16" s="1"/>
  <c r="EY15"/>
  <c r="EZ15" s="1"/>
  <c r="EY14"/>
  <c r="EZ14" s="1"/>
  <c r="EY13"/>
  <c r="EZ13" s="1"/>
  <c r="EY12"/>
  <c r="EZ12" s="1"/>
  <c r="EY11"/>
  <c r="EZ11" s="1"/>
  <c r="EY10"/>
  <c r="EZ10" s="1"/>
  <c r="EY9"/>
  <c r="EZ9" s="1"/>
  <c r="ES61"/>
  <c r="ET61" s="1"/>
  <c r="ES60"/>
  <c r="ET60" s="1"/>
  <c r="ES59"/>
  <c r="ET59" s="1"/>
  <c r="ES58"/>
  <c r="ET58" s="1"/>
  <c r="ES57"/>
  <c r="ET57" s="1"/>
  <c r="ES56"/>
  <c r="ET56" s="1"/>
  <c r="ES55"/>
  <c r="ET55" s="1"/>
  <c r="ES54"/>
  <c r="ET54" s="1"/>
  <c r="ES53"/>
  <c r="ET53" s="1"/>
  <c r="ES52"/>
  <c r="ET52" s="1"/>
  <c r="ES51"/>
  <c r="ET51" s="1"/>
  <c r="ES50"/>
  <c r="ET50" s="1"/>
  <c r="ES47"/>
  <c r="ET47" s="1"/>
  <c r="ES46"/>
  <c r="ET46" s="1"/>
  <c r="ES45"/>
  <c r="ET45" s="1"/>
  <c r="ES44"/>
  <c r="ET44" s="1"/>
  <c r="ES43"/>
  <c r="ET43" s="1"/>
  <c r="ES42"/>
  <c r="ET42" s="1"/>
  <c r="ES41"/>
  <c r="ET41" s="1"/>
  <c r="ES40"/>
  <c r="ET40" s="1"/>
  <c r="ES39"/>
  <c r="ET39" s="1"/>
  <c r="ES38"/>
  <c r="ET38" s="1"/>
  <c r="ES37"/>
  <c r="ET37" s="1"/>
  <c r="ES36"/>
  <c r="ET36" s="1"/>
  <c r="ES33"/>
  <c r="ET33" s="1"/>
  <c r="ES32"/>
  <c r="ET32" s="1"/>
  <c r="ES31"/>
  <c r="ET31" s="1"/>
  <c r="ES30"/>
  <c r="ET30" s="1"/>
  <c r="ES29"/>
  <c r="ET29" s="1"/>
  <c r="ES28"/>
  <c r="ET28" s="1"/>
  <c r="ES27"/>
  <c r="ET27" s="1"/>
  <c r="ES26"/>
  <c r="ET26" s="1"/>
  <c r="ES25"/>
  <c r="ET25" s="1"/>
  <c r="ES24"/>
  <c r="ET24" s="1"/>
  <c r="ES23"/>
  <c r="ET23" s="1"/>
  <c r="ES22"/>
  <c r="ET22" s="1"/>
  <c r="ES19"/>
  <c r="ET19" s="1"/>
  <c r="ES18"/>
  <c r="ET18" s="1"/>
  <c r="ES17"/>
  <c r="ET17" s="1"/>
  <c r="ES16"/>
  <c r="ET16" s="1"/>
  <c r="ES15"/>
  <c r="ET15" s="1"/>
  <c r="ES14"/>
  <c r="ET14" s="1"/>
  <c r="ES13"/>
  <c r="ET13" s="1"/>
  <c r="ES12"/>
  <c r="ET12" s="1"/>
  <c r="ES11"/>
  <c r="ET11" s="1"/>
  <c r="ES10"/>
  <c r="ET10" s="1"/>
  <c r="ES9"/>
  <c r="ET9" s="1"/>
  <c r="EM61"/>
  <c r="EN61" s="1"/>
  <c r="EM60"/>
  <c r="EN60" s="1"/>
  <c r="EM59"/>
  <c r="EN59" s="1"/>
  <c r="EM58"/>
  <c r="EN58" s="1"/>
  <c r="EM57"/>
  <c r="EN57" s="1"/>
  <c r="EM56"/>
  <c r="EN56" s="1"/>
  <c r="EM55"/>
  <c r="EN55" s="1"/>
  <c r="EM54"/>
  <c r="EN54" s="1"/>
  <c r="EM53"/>
  <c r="EN53" s="1"/>
  <c r="EM52"/>
  <c r="EN52" s="1"/>
  <c r="EM51"/>
  <c r="EN51" s="1"/>
  <c r="EM50"/>
  <c r="EN50" s="1"/>
  <c r="EM47"/>
  <c r="EN47" s="1"/>
  <c r="EM46"/>
  <c r="EN46" s="1"/>
  <c r="EM45"/>
  <c r="EN45" s="1"/>
  <c r="EM44"/>
  <c r="EN44" s="1"/>
  <c r="EM43"/>
  <c r="EN43" s="1"/>
  <c r="EM42"/>
  <c r="EN42" s="1"/>
  <c r="EM41"/>
  <c r="EN41" s="1"/>
  <c r="EM40"/>
  <c r="EN40" s="1"/>
  <c r="EM39"/>
  <c r="EN39" s="1"/>
  <c r="EM38"/>
  <c r="EN38" s="1"/>
  <c r="EM37"/>
  <c r="EN37" s="1"/>
  <c r="EM36"/>
  <c r="EN36" s="1"/>
  <c r="EM33"/>
  <c r="EN33" s="1"/>
  <c r="EM32"/>
  <c r="EN32" s="1"/>
  <c r="EM31"/>
  <c r="EN31" s="1"/>
  <c r="EM30"/>
  <c r="EN30" s="1"/>
  <c r="EM29"/>
  <c r="EN29" s="1"/>
  <c r="EM28"/>
  <c r="EN28" s="1"/>
  <c r="EM27"/>
  <c r="EN27" s="1"/>
  <c r="EM26"/>
  <c r="EN26" s="1"/>
  <c r="EM25"/>
  <c r="EN25" s="1"/>
  <c r="EM24"/>
  <c r="EN24" s="1"/>
  <c r="EM23"/>
  <c r="EN23" s="1"/>
  <c r="EM22"/>
  <c r="EN22" s="1"/>
  <c r="EM19"/>
  <c r="EN19" s="1"/>
  <c r="EM18"/>
  <c r="EN18" s="1"/>
  <c r="EM17"/>
  <c r="EN17" s="1"/>
  <c r="EM16"/>
  <c r="EN16" s="1"/>
  <c r="EM15"/>
  <c r="EN15" s="1"/>
  <c r="EM14"/>
  <c r="EN14" s="1"/>
  <c r="EM13"/>
  <c r="EN13" s="1"/>
  <c r="EM12"/>
  <c r="EN12" s="1"/>
  <c r="EM11"/>
  <c r="EN11" s="1"/>
  <c r="EM10"/>
  <c r="EN10" s="1"/>
  <c r="EM9"/>
  <c r="EN9" s="1"/>
  <c r="EG61"/>
  <c r="EH61" s="1"/>
  <c r="EG60"/>
  <c r="EH60" s="1"/>
  <c r="EG59"/>
  <c r="EH59" s="1"/>
  <c r="EG58"/>
  <c r="EH58" s="1"/>
  <c r="EG57"/>
  <c r="EH57" s="1"/>
  <c r="EG56"/>
  <c r="EH56" s="1"/>
  <c r="EG55"/>
  <c r="EH55" s="1"/>
  <c r="EG54"/>
  <c r="EH54" s="1"/>
  <c r="EG53"/>
  <c r="EH53" s="1"/>
  <c r="EG52"/>
  <c r="EH52" s="1"/>
  <c r="EG51"/>
  <c r="EH51" s="1"/>
  <c r="EG50"/>
  <c r="EH50" s="1"/>
  <c r="EG47"/>
  <c r="EH47" s="1"/>
  <c r="EG46"/>
  <c r="EH46" s="1"/>
  <c r="EG45"/>
  <c r="EH45" s="1"/>
  <c r="EG44"/>
  <c r="EH44" s="1"/>
  <c r="EG43"/>
  <c r="EH43" s="1"/>
  <c r="EG42"/>
  <c r="EH42" s="1"/>
  <c r="EG41"/>
  <c r="EH41" s="1"/>
  <c r="EG40"/>
  <c r="EH40" s="1"/>
  <c r="EG39"/>
  <c r="EH39" s="1"/>
  <c r="EG38"/>
  <c r="EH38" s="1"/>
  <c r="EG37"/>
  <c r="EH37" s="1"/>
  <c r="EG36"/>
  <c r="EH36" s="1"/>
  <c r="EG33"/>
  <c r="EH33" s="1"/>
  <c r="EG32"/>
  <c r="EH32" s="1"/>
  <c r="EG31"/>
  <c r="EH31" s="1"/>
  <c r="EG30"/>
  <c r="EH30" s="1"/>
  <c r="EG29"/>
  <c r="EH29" s="1"/>
  <c r="EG28"/>
  <c r="EH28" s="1"/>
  <c r="EG27"/>
  <c r="EH27" s="1"/>
  <c r="EG26"/>
  <c r="EH26" s="1"/>
  <c r="EG25"/>
  <c r="EH25" s="1"/>
  <c r="EG24"/>
  <c r="EH24" s="1"/>
  <c r="EG23"/>
  <c r="EH23" s="1"/>
  <c r="EG22"/>
  <c r="EH22" s="1"/>
  <c r="EG19"/>
  <c r="EH19" s="1"/>
  <c r="EG18"/>
  <c r="EH18" s="1"/>
  <c r="EG17"/>
  <c r="EH17" s="1"/>
  <c r="EG16"/>
  <c r="EH16" s="1"/>
  <c r="EG15"/>
  <c r="EH15" s="1"/>
  <c r="EG14"/>
  <c r="EH14" s="1"/>
  <c r="EG13"/>
  <c r="EH13" s="1"/>
  <c r="EG12"/>
  <c r="EH12" s="1"/>
  <c r="EG11"/>
  <c r="EH11" s="1"/>
  <c r="EG10"/>
  <c r="EH10" s="1"/>
  <c r="EG9"/>
  <c r="EH9" s="1"/>
  <c r="EA61"/>
  <c r="EB61" s="1"/>
  <c r="EA60"/>
  <c r="EB60" s="1"/>
  <c r="EA59"/>
  <c r="EB59" s="1"/>
  <c r="EA58"/>
  <c r="EB58" s="1"/>
  <c r="EA57"/>
  <c r="EB57" s="1"/>
  <c r="EA56"/>
  <c r="EB56" s="1"/>
  <c r="EA55"/>
  <c r="EB55" s="1"/>
  <c r="EA54"/>
  <c r="EB54" s="1"/>
  <c r="EA53"/>
  <c r="EB53" s="1"/>
  <c r="EA52"/>
  <c r="EB52" s="1"/>
  <c r="EA51"/>
  <c r="EB51" s="1"/>
  <c r="EA50"/>
  <c r="EB50" s="1"/>
  <c r="EA47"/>
  <c r="EB47" s="1"/>
  <c r="EA46"/>
  <c r="EB46" s="1"/>
  <c r="EA45"/>
  <c r="EB45" s="1"/>
  <c r="EA44"/>
  <c r="EB44" s="1"/>
  <c r="EA43"/>
  <c r="EB43" s="1"/>
  <c r="EA42"/>
  <c r="EB42" s="1"/>
  <c r="EA41"/>
  <c r="EB41" s="1"/>
  <c r="EA40"/>
  <c r="EB40" s="1"/>
  <c r="EA39"/>
  <c r="EB39" s="1"/>
  <c r="EA38"/>
  <c r="EB38" s="1"/>
  <c r="EA37"/>
  <c r="EB37" s="1"/>
  <c r="EA36"/>
  <c r="EB36" s="1"/>
  <c r="EA33"/>
  <c r="EB33" s="1"/>
  <c r="EA32"/>
  <c r="EB32" s="1"/>
  <c r="EA31"/>
  <c r="EB31" s="1"/>
  <c r="EA30"/>
  <c r="EB30" s="1"/>
  <c r="EA29"/>
  <c r="EB29" s="1"/>
  <c r="EA28"/>
  <c r="EB28" s="1"/>
  <c r="EA27"/>
  <c r="EB27" s="1"/>
  <c r="EA26"/>
  <c r="EB26" s="1"/>
  <c r="EA25"/>
  <c r="EB25" s="1"/>
  <c r="EA24"/>
  <c r="EB24" s="1"/>
  <c r="EA23"/>
  <c r="EB23" s="1"/>
  <c r="EA22"/>
  <c r="EB22" s="1"/>
  <c r="EA19"/>
  <c r="EB19" s="1"/>
  <c r="EA18"/>
  <c r="EB18" s="1"/>
  <c r="EA17"/>
  <c r="EB17" s="1"/>
  <c r="EA16"/>
  <c r="EB16" s="1"/>
  <c r="EA15"/>
  <c r="EB15" s="1"/>
  <c r="EA14"/>
  <c r="EB14" s="1"/>
  <c r="EA13"/>
  <c r="EB13" s="1"/>
  <c r="EA12"/>
  <c r="EB12" s="1"/>
  <c r="EA11"/>
  <c r="EB11" s="1"/>
  <c r="EA10"/>
  <c r="EB10" s="1"/>
  <c r="EA9"/>
  <c r="EB9" s="1"/>
  <c r="DU61"/>
  <c r="DV61" s="1"/>
  <c r="DU60"/>
  <c r="DV60" s="1"/>
  <c r="DU59"/>
  <c r="DV59" s="1"/>
  <c r="DU58"/>
  <c r="DV58" s="1"/>
  <c r="DU57"/>
  <c r="DV57" s="1"/>
  <c r="DU56"/>
  <c r="DV56" s="1"/>
  <c r="DU55"/>
  <c r="DV55" s="1"/>
  <c r="DU54"/>
  <c r="DV54" s="1"/>
  <c r="DU53"/>
  <c r="DV53" s="1"/>
  <c r="DU52"/>
  <c r="DV52" s="1"/>
  <c r="DU51"/>
  <c r="DV51" s="1"/>
  <c r="DU50"/>
  <c r="DV50" s="1"/>
  <c r="DU47"/>
  <c r="DV47" s="1"/>
  <c r="DU46"/>
  <c r="DV46" s="1"/>
  <c r="DU45"/>
  <c r="DV45" s="1"/>
  <c r="DU44"/>
  <c r="DV44" s="1"/>
  <c r="DU43"/>
  <c r="DV43" s="1"/>
  <c r="DU42"/>
  <c r="DV42" s="1"/>
  <c r="DU41"/>
  <c r="DV41" s="1"/>
  <c r="DU40"/>
  <c r="DV40" s="1"/>
  <c r="DU39"/>
  <c r="DV39" s="1"/>
  <c r="DU38"/>
  <c r="DV38" s="1"/>
  <c r="DU37"/>
  <c r="DV37" s="1"/>
  <c r="DU36"/>
  <c r="DV36" s="1"/>
  <c r="DU33"/>
  <c r="DV33" s="1"/>
  <c r="DU32"/>
  <c r="DV32" s="1"/>
  <c r="DU31"/>
  <c r="DV31" s="1"/>
  <c r="DU30"/>
  <c r="DV30" s="1"/>
  <c r="DU29"/>
  <c r="DV29" s="1"/>
  <c r="DU28"/>
  <c r="DV28" s="1"/>
  <c r="DU27"/>
  <c r="DV27" s="1"/>
  <c r="DU26"/>
  <c r="DV26" s="1"/>
  <c r="DU25"/>
  <c r="DV25" s="1"/>
  <c r="DU24"/>
  <c r="DV24" s="1"/>
  <c r="DU23"/>
  <c r="DV23" s="1"/>
  <c r="DU22"/>
  <c r="DV22" s="1"/>
  <c r="DU19"/>
  <c r="DV19" s="1"/>
  <c r="DU18"/>
  <c r="DV18" s="1"/>
  <c r="DU17"/>
  <c r="DV17" s="1"/>
  <c r="DU16"/>
  <c r="DV16" s="1"/>
  <c r="DU15"/>
  <c r="DV15" s="1"/>
  <c r="DU14"/>
  <c r="DV14" s="1"/>
  <c r="DU13"/>
  <c r="DV13" s="1"/>
  <c r="DU12"/>
  <c r="DV12" s="1"/>
  <c r="DU11"/>
  <c r="DV11" s="1"/>
  <c r="DU10"/>
  <c r="DV10" s="1"/>
  <c r="DU9"/>
  <c r="DV9" s="1"/>
  <c r="DO61"/>
  <c r="DP61" s="1"/>
  <c r="DO60"/>
  <c r="DP60" s="1"/>
  <c r="DO59"/>
  <c r="DP59" s="1"/>
  <c r="DO58"/>
  <c r="DP58" s="1"/>
  <c r="DO57"/>
  <c r="DP57" s="1"/>
  <c r="DO56"/>
  <c r="DP56" s="1"/>
  <c r="DO55"/>
  <c r="DP55" s="1"/>
  <c r="DO54"/>
  <c r="DP54" s="1"/>
  <c r="DO53"/>
  <c r="DO52"/>
  <c r="DP52" s="1"/>
  <c r="DO51"/>
  <c r="DP51" s="1"/>
  <c r="DO50"/>
  <c r="DP50" s="1"/>
  <c r="DO47"/>
  <c r="DP47" s="1"/>
  <c r="DO46"/>
  <c r="DP46" s="1"/>
  <c r="DO45"/>
  <c r="DP45" s="1"/>
  <c r="DO44"/>
  <c r="DP44" s="1"/>
  <c r="DO43"/>
  <c r="DP43" s="1"/>
  <c r="DO42"/>
  <c r="DP42" s="1"/>
  <c r="DO41"/>
  <c r="DP41" s="1"/>
  <c r="DO40"/>
  <c r="DP40" s="1"/>
  <c r="DO39"/>
  <c r="DP39" s="1"/>
  <c r="DO38"/>
  <c r="DP38" s="1"/>
  <c r="DO37"/>
  <c r="DP37" s="1"/>
  <c r="DO36"/>
  <c r="DP36" s="1"/>
  <c r="DO33"/>
  <c r="DP33" s="1"/>
  <c r="DO32"/>
  <c r="DP32" s="1"/>
  <c r="DO31"/>
  <c r="DP31" s="1"/>
  <c r="DO30"/>
  <c r="DP30" s="1"/>
  <c r="DO29"/>
  <c r="DP29" s="1"/>
  <c r="DO28"/>
  <c r="DP28" s="1"/>
  <c r="DO27"/>
  <c r="DP27" s="1"/>
  <c r="DO26"/>
  <c r="DP26" s="1"/>
  <c r="DO25"/>
  <c r="DP25" s="1"/>
  <c r="DO24"/>
  <c r="DP24" s="1"/>
  <c r="DO23"/>
  <c r="DP23" s="1"/>
  <c r="DO22"/>
  <c r="DP22" s="1"/>
  <c r="DO19"/>
  <c r="DP19" s="1"/>
  <c r="DO18"/>
  <c r="DP18" s="1"/>
  <c r="DO17"/>
  <c r="DP17" s="1"/>
  <c r="DO16"/>
  <c r="DP16" s="1"/>
  <c r="DO15"/>
  <c r="DP15" s="1"/>
  <c r="DO14"/>
  <c r="DP14" s="1"/>
  <c r="DO13"/>
  <c r="DP13" s="1"/>
  <c r="DO12"/>
  <c r="DP12" s="1"/>
  <c r="DO11"/>
  <c r="DP11" s="1"/>
  <c r="DO10"/>
  <c r="DP10" s="1"/>
  <c r="DO9"/>
  <c r="DP9" s="1"/>
  <c r="DI61"/>
  <c r="DI60"/>
  <c r="DJ60" s="1"/>
  <c r="DI59"/>
  <c r="DI58"/>
  <c r="DJ58" s="1"/>
  <c r="DI57"/>
  <c r="DI56"/>
  <c r="DI55"/>
  <c r="DJ55" s="1"/>
  <c r="DI54"/>
  <c r="DI53"/>
  <c r="DI52"/>
  <c r="DJ52" s="1"/>
  <c r="DI51"/>
  <c r="DI50"/>
  <c r="DJ50" s="1"/>
  <c r="DI47"/>
  <c r="DI46"/>
  <c r="DJ46" s="1"/>
  <c r="DI45"/>
  <c r="DJ45" s="1"/>
  <c r="DI44"/>
  <c r="DJ44" s="1"/>
  <c r="DI43"/>
  <c r="DI42"/>
  <c r="DJ42" s="1"/>
  <c r="DI41"/>
  <c r="DJ41" s="1"/>
  <c r="DI40"/>
  <c r="DJ40" s="1"/>
  <c r="DI39"/>
  <c r="DJ39" s="1"/>
  <c r="DI38"/>
  <c r="DJ38" s="1"/>
  <c r="DI37"/>
  <c r="DI36"/>
  <c r="DJ36" s="1"/>
  <c r="DI33"/>
  <c r="DI32"/>
  <c r="DI31"/>
  <c r="DJ31" s="1"/>
  <c r="DI30"/>
  <c r="DI29"/>
  <c r="DI28"/>
  <c r="DJ28" s="1"/>
  <c r="DI27"/>
  <c r="DJ27" s="1"/>
  <c r="DI26"/>
  <c r="DI25"/>
  <c r="DI24"/>
  <c r="DI23"/>
  <c r="DI22"/>
  <c r="DI19"/>
  <c r="DI18"/>
  <c r="DI17"/>
  <c r="DI16"/>
  <c r="DI15"/>
  <c r="DI14"/>
  <c r="DI13"/>
  <c r="DJ13" s="1"/>
  <c r="DI12"/>
  <c r="DI11"/>
  <c r="DI10"/>
  <c r="DJ10" s="1"/>
  <c r="BE8"/>
  <c r="BF8" s="1"/>
  <c r="AY8"/>
  <c r="AZ8" s="1"/>
  <c r="DA61"/>
  <c r="DB61" s="1"/>
  <c r="DA60"/>
  <c r="DB60" s="1"/>
  <c r="DA59"/>
  <c r="DB59" s="1"/>
  <c r="DA58"/>
  <c r="DB58" s="1"/>
  <c r="DA57"/>
  <c r="DB57" s="1"/>
  <c r="DA56"/>
  <c r="DB56" s="1"/>
  <c r="DA55"/>
  <c r="DB55" s="1"/>
  <c r="DA54"/>
  <c r="DB54" s="1"/>
  <c r="DA53"/>
  <c r="DB53" s="1"/>
  <c r="DA52"/>
  <c r="DB52" s="1"/>
  <c r="DA51"/>
  <c r="DB51" s="1"/>
  <c r="DA50"/>
  <c r="DB50" s="1"/>
  <c r="DA47"/>
  <c r="DB47" s="1"/>
  <c r="DA46"/>
  <c r="DB46" s="1"/>
  <c r="DA45"/>
  <c r="DB45" s="1"/>
  <c r="DA44"/>
  <c r="DB44" s="1"/>
  <c r="DA43"/>
  <c r="DB43" s="1"/>
  <c r="DA42"/>
  <c r="DB42" s="1"/>
  <c r="DA41"/>
  <c r="DB41" s="1"/>
  <c r="DA40"/>
  <c r="DB40" s="1"/>
  <c r="DA39"/>
  <c r="DB39" s="1"/>
  <c r="DA38"/>
  <c r="DB38" s="1"/>
  <c r="DA37"/>
  <c r="DB37" s="1"/>
  <c r="DA36"/>
  <c r="DB36" s="1"/>
  <c r="DA33"/>
  <c r="DB33" s="1"/>
  <c r="DA32"/>
  <c r="DB32" s="1"/>
  <c r="DA31"/>
  <c r="DB31" s="1"/>
  <c r="DA30"/>
  <c r="DB30" s="1"/>
  <c r="DA29"/>
  <c r="DB29" s="1"/>
  <c r="DA28"/>
  <c r="DB28" s="1"/>
  <c r="DA27"/>
  <c r="DB27" s="1"/>
  <c r="DA26"/>
  <c r="DB26" s="1"/>
  <c r="DA25"/>
  <c r="DB25" s="1"/>
  <c r="DA24"/>
  <c r="DB24" s="1"/>
  <c r="DA23"/>
  <c r="DB23" s="1"/>
  <c r="DA22"/>
  <c r="DB22" s="1"/>
  <c r="DA19"/>
  <c r="DB19" s="1"/>
  <c r="DA18"/>
  <c r="DB18" s="1"/>
  <c r="DA17"/>
  <c r="DB17" s="1"/>
  <c r="DA16"/>
  <c r="DB16" s="1"/>
  <c r="DA15"/>
  <c r="DB15" s="1"/>
  <c r="DA14"/>
  <c r="DB14" s="1"/>
  <c r="DA13"/>
  <c r="DB13" s="1"/>
  <c r="DA12"/>
  <c r="DB12" s="1"/>
  <c r="DA11"/>
  <c r="DB11" s="1"/>
  <c r="DA10"/>
  <c r="DB10" s="1"/>
  <c r="DA9"/>
  <c r="DB9" s="1"/>
  <c r="CU61"/>
  <c r="CV61" s="1"/>
  <c r="CU60"/>
  <c r="CV60" s="1"/>
  <c r="CU59"/>
  <c r="CV59" s="1"/>
  <c r="CU58"/>
  <c r="CV58" s="1"/>
  <c r="CU57"/>
  <c r="CV57" s="1"/>
  <c r="CU56"/>
  <c r="CV56" s="1"/>
  <c r="CU55"/>
  <c r="CV55" s="1"/>
  <c r="CU54"/>
  <c r="CV54" s="1"/>
  <c r="CU53"/>
  <c r="CV53" s="1"/>
  <c r="CU52"/>
  <c r="CV52" s="1"/>
  <c r="CU51"/>
  <c r="CV51" s="1"/>
  <c r="CU50"/>
  <c r="CV50" s="1"/>
  <c r="CU47"/>
  <c r="CV47" s="1"/>
  <c r="CU46"/>
  <c r="CV46" s="1"/>
  <c r="CU45"/>
  <c r="CV45" s="1"/>
  <c r="CU44"/>
  <c r="CV44" s="1"/>
  <c r="CU43"/>
  <c r="CV43" s="1"/>
  <c r="CU42"/>
  <c r="CV42" s="1"/>
  <c r="CU41"/>
  <c r="CV41" s="1"/>
  <c r="CU40"/>
  <c r="CV40" s="1"/>
  <c r="CU39"/>
  <c r="CV39" s="1"/>
  <c r="CU38"/>
  <c r="CV38" s="1"/>
  <c r="CU37"/>
  <c r="CV37" s="1"/>
  <c r="CU36"/>
  <c r="CV36" s="1"/>
  <c r="CU33"/>
  <c r="CV33" s="1"/>
  <c r="CU32"/>
  <c r="CV32" s="1"/>
  <c r="CU31"/>
  <c r="CV31" s="1"/>
  <c r="CU30"/>
  <c r="CV30" s="1"/>
  <c r="CU29"/>
  <c r="CV29" s="1"/>
  <c r="CU28"/>
  <c r="CV28" s="1"/>
  <c r="CU27"/>
  <c r="CV27" s="1"/>
  <c r="CU26"/>
  <c r="CV26" s="1"/>
  <c r="CU25"/>
  <c r="CV25" s="1"/>
  <c r="CU24"/>
  <c r="CV24" s="1"/>
  <c r="CU23"/>
  <c r="CV23" s="1"/>
  <c r="CU22"/>
  <c r="CV22" s="1"/>
  <c r="CU19"/>
  <c r="CV19" s="1"/>
  <c r="CU18"/>
  <c r="CV18" s="1"/>
  <c r="CU17"/>
  <c r="CV17" s="1"/>
  <c r="CU16"/>
  <c r="CV16" s="1"/>
  <c r="CU15"/>
  <c r="CV15" s="1"/>
  <c r="CU14"/>
  <c r="CV14" s="1"/>
  <c r="CU13"/>
  <c r="CV13" s="1"/>
  <c r="CU12"/>
  <c r="CV12" s="1"/>
  <c r="CU11"/>
  <c r="CV11" s="1"/>
  <c r="CU10"/>
  <c r="CV10" s="1"/>
  <c r="CU9"/>
  <c r="CV9" s="1"/>
  <c r="CO61"/>
  <c r="CP61" s="1"/>
  <c r="CO60"/>
  <c r="CP60" s="1"/>
  <c r="CO59"/>
  <c r="CP59" s="1"/>
  <c r="CO58"/>
  <c r="CP58" s="1"/>
  <c r="CO57"/>
  <c r="CP57" s="1"/>
  <c r="CO56"/>
  <c r="CP56" s="1"/>
  <c r="CO55"/>
  <c r="CP55" s="1"/>
  <c r="CO54"/>
  <c r="CP54" s="1"/>
  <c r="CO53"/>
  <c r="CP53" s="1"/>
  <c r="CO52"/>
  <c r="CP52" s="1"/>
  <c r="CO51"/>
  <c r="CP51" s="1"/>
  <c r="CO50"/>
  <c r="CP50" s="1"/>
  <c r="CO47"/>
  <c r="CP47" s="1"/>
  <c r="CO46"/>
  <c r="CP46" s="1"/>
  <c r="CO45"/>
  <c r="CP45" s="1"/>
  <c r="CO44"/>
  <c r="CP44" s="1"/>
  <c r="CO43"/>
  <c r="CP43" s="1"/>
  <c r="CO42"/>
  <c r="CP42" s="1"/>
  <c r="CO41"/>
  <c r="CP41" s="1"/>
  <c r="CO40"/>
  <c r="CP40" s="1"/>
  <c r="CO39"/>
  <c r="CP39" s="1"/>
  <c r="CO38"/>
  <c r="CP38" s="1"/>
  <c r="CO37"/>
  <c r="CP37" s="1"/>
  <c r="CO36"/>
  <c r="CP36" s="1"/>
  <c r="CO33"/>
  <c r="CP33" s="1"/>
  <c r="CO32"/>
  <c r="CP32" s="1"/>
  <c r="CO31"/>
  <c r="CP31" s="1"/>
  <c r="CO30"/>
  <c r="CP30" s="1"/>
  <c r="CO29"/>
  <c r="CP29" s="1"/>
  <c r="CO28"/>
  <c r="CP28" s="1"/>
  <c r="CO27"/>
  <c r="CP27" s="1"/>
  <c r="CO26"/>
  <c r="CP26" s="1"/>
  <c r="CO25"/>
  <c r="CP25" s="1"/>
  <c r="CO24"/>
  <c r="CP24" s="1"/>
  <c r="CO23"/>
  <c r="CP23" s="1"/>
  <c r="CO22"/>
  <c r="CP22" s="1"/>
  <c r="CO19"/>
  <c r="CP19" s="1"/>
  <c r="CO18"/>
  <c r="CP18" s="1"/>
  <c r="CO17"/>
  <c r="CP17" s="1"/>
  <c r="CO16"/>
  <c r="CP16" s="1"/>
  <c r="CO15"/>
  <c r="CP15" s="1"/>
  <c r="CO14"/>
  <c r="CP14" s="1"/>
  <c r="CO13"/>
  <c r="CP13" s="1"/>
  <c r="CO12"/>
  <c r="CP12" s="1"/>
  <c r="CO11"/>
  <c r="CP11" s="1"/>
  <c r="CO10"/>
  <c r="CP10" s="1"/>
  <c r="CO9"/>
  <c r="CP9" s="1"/>
  <c r="CI61"/>
  <c r="CJ61" s="1"/>
  <c r="CI60"/>
  <c r="CJ60" s="1"/>
  <c r="CI59"/>
  <c r="CJ59" s="1"/>
  <c r="CI58"/>
  <c r="CJ58" s="1"/>
  <c r="CI57"/>
  <c r="CJ57" s="1"/>
  <c r="CI56"/>
  <c r="CJ56" s="1"/>
  <c r="CI55"/>
  <c r="CJ55" s="1"/>
  <c r="CI54"/>
  <c r="CJ54" s="1"/>
  <c r="CI53"/>
  <c r="CJ53" s="1"/>
  <c r="CI52"/>
  <c r="CJ52" s="1"/>
  <c r="CI51"/>
  <c r="CJ51" s="1"/>
  <c r="CI50"/>
  <c r="CJ50" s="1"/>
  <c r="CI47"/>
  <c r="CJ47" s="1"/>
  <c r="CI46"/>
  <c r="CJ46" s="1"/>
  <c r="CI45"/>
  <c r="CJ45" s="1"/>
  <c r="CI44"/>
  <c r="CJ44" s="1"/>
  <c r="CI43"/>
  <c r="CJ43" s="1"/>
  <c r="CI42"/>
  <c r="CJ42" s="1"/>
  <c r="CI41"/>
  <c r="CJ41" s="1"/>
  <c r="CI40"/>
  <c r="CJ40" s="1"/>
  <c r="CI39"/>
  <c r="CJ39" s="1"/>
  <c r="CI38"/>
  <c r="CJ38" s="1"/>
  <c r="CI37"/>
  <c r="CJ37" s="1"/>
  <c r="CI36"/>
  <c r="CJ36" s="1"/>
  <c r="CI33"/>
  <c r="CJ33" s="1"/>
  <c r="CI32"/>
  <c r="CJ32" s="1"/>
  <c r="CI31"/>
  <c r="CJ31" s="1"/>
  <c r="CI30"/>
  <c r="CJ30" s="1"/>
  <c r="CI29"/>
  <c r="CJ29" s="1"/>
  <c r="CI28"/>
  <c r="CJ28" s="1"/>
  <c r="CI27"/>
  <c r="CJ27" s="1"/>
  <c r="CI26"/>
  <c r="CJ26" s="1"/>
  <c r="CI25"/>
  <c r="CJ25" s="1"/>
  <c r="CI24"/>
  <c r="CJ24" s="1"/>
  <c r="CI23"/>
  <c r="CJ23" s="1"/>
  <c r="CI22"/>
  <c r="CJ22" s="1"/>
  <c r="CI19"/>
  <c r="CJ19" s="1"/>
  <c r="CI18"/>
  <c r="CJ18" s="1"/>
  <c r="CI17"/>
  <c r="CJ17" s="1"/>
  <c r="CI16"/>
  <c r="CJ16" s="1"/>
  <c r="CI15"/>
  <c r="CJ15" s="1"/>
  <c r="CI14"/>
  <c r="CJ14" s="1"/>
  <c r="CI13"/>
  <c r="CJ13" s="1"/>
  <c r="CI12"/>
  <c r="CJ12" s="1"/>
  <c r="CI11"/>
  <c r="CJ11" s="1"/>
  <c r="CI10"/>
  <c r="CJ10" s="1"/>
  <c r="CI9"/>
  <c r="CJ9" s="1"/>
  <c r="CC61"/>
  <c r="CD61" s="1"/>
  <c r="CC60"/>
  <c r="CD60" s="1"/>
  <c r="CC59"/>
  <c r="CD59" s="1"/>
  <c r="CC58"/>
  <c r="CD58" s="1"/>
  <c r="CC57"/>
  <c r="CD57" s="1"/>
  <c r="CC56"/>
  <c r="CD56" s="1"/>
  <c r="CC55"/>
  <c r="CD55" s="1"/>
  <c r="CC54"/>
  <c r="CD54" s="1"/>
  <c r="CC53"/>
  <c r="CD53" s="1"/>
  <c r="CC52"/>
  <c r="CD52" s="1"/>
  <c r="CC51"/>
  <c r="CD51" s="1"/>
  <c r="CC50"/>
  <c r="CD50" s="1"/>
  <c r="CC47"/>
  <c r="CD47" s="1"/>
  <c r="CC46"/>
  <c r="CD46" s="1"/>
  <c r="CC45"/>
  <c r="CD45" s="1"/>
  <c r="CC44"/>
  <c r="CD44" s="1"/>
  <c r="CC43"/>
  <c r="CD43" s="1"/>
  <c r="CC42"/>
  <c r="CD42" s="1"/>
  <c r="CC41"/>
  <c r="CD41" s="1"/>
  <c r="CC40"/>
  <c r="CD40" s="1"/>
  <c r="CC39"/>
  <c r="CD39" s="1"/>
  <c r="CC38"/>
  <c r="CD38" s="1"/>
  <c r="CC37"/>
  <c r="CD37" s="1"/>
  <c r="CC36"/>
  <c r="CD36" s="1"/>
  <c r="CC33"/>
  <c r="CD33" s="1"/>
  <c r="CC32"/>
  <c r="CD32" s="1"/>
  <c r="CC31"/>
  <c r="CD31" s="1"/>
  <c r="CC30"/>
  <c r="CD30" s="1"/>
  <c r="CC29"/>
  <c r="CD29" s="1"/>
  <c r="CC28"/>
  <c r="CD28" s="1"/>
  <c r="CC27"/>
  <c r="CD27" s="1"/>
  <c r="CC26"/>
  <c r="CD26" s="1"/>
  <c r="CC25"/>
  <c r="CD25" s="1"/>
  <c r="CC24"/>
  <c r="CD24" s="1"/>
  <c r="CC23"/>
  <c r="CD23" s="1"/>
  <c r="CC22"/>
  <c r="CD22" s="1"/>
  <c r="CC19"/>
  <c r="CD19" s="1"/>
  <c r="CC18"/>
  <c r="CD18" s="1"/>
  <c r="CC17"/>
  <c r="CD17" s="1"/>
  <c r="CC16"/>
  <c r="CD16" s="1"/>
  <c r="CC15"/>
  <c r="CD15" s="1"/>
  <c r="CC14"/>
  <c r="CD14" s="1"/>
  <c r="CC13"/>
  <c r="CD13" s="1"/>
  <c r="CC12"/>
  <c r="CD12" s="1"/>
  <c r="CC11"/>
  <c r="CD11" s="1"/>
  <c r="CC10"/>
  <c r="CD10" s="1"/>
  <c r="CC9"/>
  <c r="CD9" s="1"/>
  <c r="BW61"/>
  <c r="BX61" s="1"/>
  <c r="BW60"/>
  <c r="BX60" s="1"/>
  <c r="BW59"/>
  <c r="BX59" s="1"/>
  <c r="BW58"/>
  <c r="BX58" s="1"/>
  <c r="BW57"/>
  <c r="BX57" s="1"/>
  <c r="BW56"/>
  <c r="BX56" s="1"/>
  <c r="BW55"/>
  <c r="BX55" s="1"/>
  <c r="BW54"/>
  <c r="BX54" s="1"/>
  <c r="BW53"/>
  <c r="BX53" s="1"/>
  <c r="BW52"/>
  <c r="BX52" s="1"/>
  <c r="BW51"/>
  <c r="BX51" s="1"/>
  <c r="BW50"/>
  <c r="BX50" s="1"/>
  <c r="BW47"/>
  <c r="BX47" s="1"/>
  <c r="BW46"/>
  <c r="BX46" s="1"/>
  <c r="BW45"/>
  <c r="BX45" s="1"/>
  <c r="BW44"/>
  <c r="BX44" s="1"/>
  <c r="BW43"/>
  <c r="BX43" s="1"/>
  <c r="BW42"/>
  <c r="BX42" s="1"/>
  <c r="BW41"/>
  <c r="BX41" s="1"/>
  <c r="BW40"/>
  <c r="BX40" s="1"/>
  <c r="BW39"/>
  <c r="BX39" s="1"/>
  <c r="BW38"/>
  <c r="BX38" s="1"/>
  <c r="BW37"/>
  <c r="BX37" s="1"/>
  <c r="BW36"/>
  <c r="BX36" s="1"/>
  <c r="BW33"/>
  <c r="BX33" s="1"/>
  <c r="BW32"/>
  <c r="BX32" s="1"/>
  <c r="BW31"/>
  <c r="BX31" s="1"/>
  <c r="BW30"/>
  <c r="BX30" s="1"/>
  <c r="BW29"/>
  <c r="BX29" s="1"/>
  <c r="BW28"/>
  <c r="BX28" s="1"/>
  <c r="BW27"/>
  <c r="BX27" s="1"/>
  <c r="BW26"/>
  <c r="BX26" s="1"/>
  <c r="BW25"/>
  <c r="BX25" s="1"/>
  <c r="BW24"/>
  <c r="BX24" s="1"/>
  <c r="BW23"/>
  <c r="BX23" s="1"/>
  <c r="BW22"/>
  <c r="BX22" s="1"/>
  <c r="BW19"/>
  <c r="BX19" s="1"/>
  <c r="BW18"/>
  <c r="BX18" s="1"/>
  <c r="BW17"/>
  <c r="BX17" s="1"/>
  <c r="BW16"/>
  <c r="BX16" s="1"/>
  <c r="BW15"/>
  <c r="BX15" s="1"/>
  <c r="BW14"/>
  <c r="BX14" s="1"/>
  <c r="BW13"/>
  <c r="BX13" s="1"/>
  <c r="BW12"/>
  <c r="BX12" s="1"/>
  <c r="BW11"/>
  <c r="BX11" s="1"/>
  <c r="BW10"/>
  <c r="BX10" s="1"/>
  <c r="BW9"/>
  <c r="BX9" s="1"/>
  <c r="BQ61"/>
  <c r="BR61" s="1"/>
  <c r="BQ60"/>
  <c r="BR60" s="1"/>
  <c r="BQ59"/>
  <c r="BR59" s="1"/>
  <c r="BQ58"/>
  <c r="BR58" s="1"/>
  <c r="BQ57"/>
  <c r="BR57" s="1"/>
  <c r="BQ56"/>
  <c r="BR56" s="1"/>
  <c r="BQ55"/>
  <c r="BR55" s="1"/>
  <c r="BQ54"/>
  <c r="BR54" s="1"/>
  <c r="BQ53"/>
  <c r="BR53" s="1"/>
  <c r="BQ52"/>
  <c r="BR52" s="1"/>
  <c r="BQ51"/>
  <c r="BR51" s="1"/>
  <c r="BQ50"/>
  <c r="BR50" s="1"/>
  <c r="BQ47"/>
  <c r="BR47" s="1"/>
  <c r="BQ46"/>
  <c r="BR46" s="1"/>
  <c r="BQ45"/>
  <c r="BR45" s="1"/>
  <c r="BQ44"/>
  <c r="BR44" s="1"/>
  <c r="BQ43"/>
  <c r="BR43" s="1"/>
  <c r="BQ42"/>
  <c r="BR42" s="1"/>
  <c r="BQ41"/>
  <c r="BR41" s="1"/>
  <c r="BQ40"/>
  <c r="BR40" s="1"/>
  <c r="BQ39"/>
  <c r="BR39" s="1"/>
  <c r="BQ38"/>
  <c r="BR38" s="1"/>
  <c r="BQ37"/>
  <c r="BR37" s="1"/>
  <c r="BQ36"/>
  <c r="BR36" s="1"/>
  <c r="BQ33"/>
  <c r="BR33" s="1"/>
  <c r="BQ32"/>
  <c r="BR32" s="1"/>
  <c r="BQ31"/>
  <c r="BR31" s="1"/>
  <c r="BQ30"/>
  <c r="BR30" s="1"/>
  <c r="BQ29"/>
  <c r="BR29" s="1"/>
  <c r="BQ28"/>
  <c r="BR28" s="1"/>
  <c r="BQ27"/>
  <c r="BR27" s="1"/>
  <c r="BQ26"/>
  <c r="BR26" s="1"/>
  <c r="BQ25"/>
  <c r="BR25" s="1"/>
  <c r="BQ24"/>
  <c r="BR24" s="1"/>
  <c r="BQ23"/>
  <c r="BR23" s="1"/>
  <c r="BQ22"/>
  <c r="BR22" s="1"/>
  <c r="BQ19"/>
  <c r="BR19" s="1"/>
  <c r="BQ18"/>
  <c r="BR18" s="1"/>
  <c r="BQ17"/>
  <c r="BR17" s="1"/>
  <c r="BQ16"/>
  <c r="BR16" s="1"/>
  <c r="BQ15"/>
  <c r="BR15" s="1"/>
  <c r="BQ14"/>
  <c r="BR14" s="1"/>
  <c r="BQ13"/>
  <c r="BR13" s="1"/>
  <c r="BQ12"/>
  <c r="BR12" s="1"/>
  <c r="BQ11"/>
  <c r="BR11" s="1"/>
  <c r="BQ10"/>
  <c r="BR10" s="1"/>
  <c r="BQ9"/>
  <c r="BR9" s="1"/>
  <c r="BK61"/>
  <c r="BL61" s="1"/>
  <c r="BK60"/>
  <c r="BL60" s="1"/>
  <c r="BK59"/>
  <c r="BL59" s="1"/>
  <c r="BK58"/>
  <c r="BL58" s="1"/>
  <c r="BK57"/>
  <c r="BL57" s="1"/>
  <c r="BK56"/>
  <c r="BL56" s="1"/>
  <c r="BK55"/>
  <c r="BL55" s="1"/>
  <c r="BK54"/>
  <c r="BL54" s="1"/>
  <c r="BK53"/>
  <c r="BL53" s="1"/>
  <c r="BK52"/>
  <c r="BL52" s="1"/>
  <c r="BK51"/>
  <c r="BL51" s="1"/>
  <c r="BK50"/>
  <c r="BL50" s="1"/>
  <c r="BK47"/>
  <c r="BL47" s="1"/>
  <c r="BK46"/>
  <c r="BL46" s="1"/>
  <c r="BK45"/>
  <c r="BL45" s="1"/>
  <c r="BK44"/>
  <c r="BL44" s="1"/>
  <c r="BK43"/>
  <c r="BL43" s="1"/>
  <c r="BK42"/>
  <c r="BL42" s="1"/>
  <c r="BK41"/>
  <c r="BL41" s="1"/>
  <c r="BK40"/>
  <c r="BL40" s="1"/>
  <c r="BK39"/>
  <c r="BL39" s="1"/>
  <c r="BK38"/>
  <c r="BL38" s="1"/>
  <c r="BK37"/>
  <c r="BL37" s="1"/>
  <c r="BK36"/>
  <c r="BL36" s="1"/>
  <c r="BK33"/>
  <c r="BL33" s="1"/>
  <c r="BK32"/>
  <c r="BL32" s="1"/>
  <c r="BK31"/>
  <c r="BL31" s="1"/>
  <c r="BK30"/>
  <c r="BL30" s="1"/>
  <c r="BK29"/>
  <c r="BL29" s="1"/>
  <c r="BK28"/>
  <c r="BL28" s="1"/>
  <c r="BK27"/>
  <c r="BL27" s="1"/>
  <c r="BK26"/>
  <c r="BL26" s="1"/>
  <c r="BK25"/>
  <c r="BL25" s="1"/>
  <c r="BK24"/>
  <c r="BL24" s="1"/>
  <c r="BK23"/>
  <c r="BL23" s="1"/>
  <c r="BK22"/>
  <c r="BL22" s="1"/>
  <c r="BK19"/>
  <c r="BL19" s="1"/>
  <c r="BK18"/>
  <c r="BL18" s="1"/>
  <c r="BK17"/>
  <c r="BL17" s="1"/>
  <c r="BK16"/>
  <c r="BL16" s="1"/>
  <c r="BK15"/>
  <c r="BL15" s="1"/>
  <c r="BK14"/>
  <c r="BL14" s="1"/>
  <c r="BK13"/>
  <c r="BL13" s="1"/>
  <c r="BK12"/>
  <c r="BL12" s="1"/>
  <c r="BK11"/>
  <c r="BL11" s="1"/>
  <c r="BK10"/>
  <c r="BL10" s="1"/>
  <c r="BK9"/>
  <c r="BE61"/>
  <c r="BF61" s="1"/>
  <c r="BE60"/>
  <c r="BF60" s="1"/>
  <c r="BE59"/>
  <c r="BF59" s="1"/>
  <c r="BE58"/>
  <c r="BF58" s="1"/>
  <c r="BE57"/>
  <c r="BF57" s="1"/>
  <c r="BE56"/>
  <c r="BF56" s="1"/>
  <c r="BE55"/>
  <c r="BF55" s="1"/>
  <c r="BE54"/>
  <c r="BF54" s="1"/>
  <c r="BE53"/>
  <c r="BF53" s="1"/>
  <c r="BE52"/>
  <c r="BF52" s="1"/>
  <c r="BE51"/>
  <c r="BF51" s="1"/>
  <c r="BE50"/>
  <c r="BF50" s="1"/>
  <c r="BE47"/>
  <c r="BF47" s="1"/>
  <c r="BE46"/>
  <c r="BF46" s="1"/>
  <c r="BE45"/>
  <c r="BF45" s="1"/>
  <c r="BE44"/>
  <c r="BF44" s="1"/>
  <c r="BE43"/>
  <c r="BF43" s="1"/>
  <c r="BE42"/>
  <c r="BF42" s="1"/>
  <c r="BE41"/>
  <c r="BF41" s="1"/>
  <c r="BE40"/>
  <c r="BF40" s="1"/>
  <c r="BE39"/>
  <c r="BF39" s="1"/>
  <c r="BE38"/>
  <c r="BF38" s="1"/>
  <c r="BE37"/>
  <c r="BF37" s="1"/>
  <c r="BE36"/>
  <c r="BF36" s="1"/>
  <c r="BE33"/>
  <c r="BF33" s="1"/>
  <c r="BE32"/>
  <c r="BF32" s="1"/>
  <c r="BE31"/>
  <c r="BF31" s="1"/>
  <c r="BE30"/>
  <c r="BF30" s="1"/>
  <c r="BE29"/>
  <c r="BF29" s="1"/>
  <c r="BE28"/>
  <c r="BF28" s="1"/>
  <c r="BE27"/>
  <c r="BF27" s="1"/>
  <c r="BE26"/>
  <c r="BF26" s="1"/>
  <c r="BE25"/>
  <c r="BF25" s="1"/>
  <c r="BE24"/>
  <c r="BF24" s="1"/>
  <c r="BE23"/>
  <c r="BF23" s="1"/>
  <c r="BE22"/>
  <c r="BF22" s="1"/>
  <c r="BE19"/>
  <c r="BF19" s="1"/>
  <c r="BE18"/>
  <c r="BF18" s="1"/>
  <c r="BE17"/>
  <c r="BF17" s="1"/>
  <c r="BE16"/>
  <c r="BF16" s="1"/>
  <c r="BE15"/>
  <c r="BF15" s="1"/>
  <c r="BE14"/>
  <c r="BF14" s="1"/>
  <c r="BE13"/>
  <c r="BE12"/>
  <c r="BE11"/>
  <c r="BF11" s="1"/>
  <c r="BE10"/>
  <c r="BF10" s="1"/>
  <c r="BE9"/>
  <c r="AY12"/>
  <c r="AY13"/>
  <c r="AY14"/>
  <c r="AY15"/>
  <c r="AZ15" s="1"/>
  <c r="AY16"/>
  <c r="AZ16" s="1"/>
  <c r="AY17"/>
  <c r="AZ17" s="1"/>
  <c r="AY18"/>
  <c r="AZ18" s="1"/>
  <c r="AY19"/>
  <c r="AZ19" s="1"/>
  <c r="AY22"/>
  <c r="AZ22" s="1"/>
  <c r="AY23"/>
  <c r="AZ23" s="1"/>
  <c r="AY24"/>
  <c r="AZ24" s="1"/>
  <c r="AY25"/>
  <c r="AZ25" s="1"/>
  <c r="AY26"/>
  <c r="AZ26" s="1"/>
  <c r="AY27"/>
  <c r="AZ27" s="1"/>
  <c r="AY29"/>
  <c r="AZ29" s="1"/>
  <c r="AY30"/>
  <c r="AZ30" s="1"/>
  <c r="AY31"/>
  <c r="AZ31" s="1"/>
  <c r="AY32"/>
  <c r="AZ32" s="1"/>
  <c r="AY33"/>
  <c r="AZ33" s="1"/>
  <c r="AY36"/>
  <c r="AZ36" s="1"/>
  <c r="AY37"/>
  <c r="AZ37" s="1"/>
  <c r="AY38"/>
  <c r="AZ38" s="1"/>
  <c r="AY39"/>
  <c r="AZ39" s="1"/>
  <c r="AY40"/>
  <c r="AZ40" s="1"/>
  <c r="AY41"/>
  <c r="AZ41" s="1"/>
  <c r="AY42"/>
  <c r="AZ42" s="1"/>
  <c r="AY43"/>
  <c r="AZ43" s="1"/>
  <c r="AY44"/>
  <c r="AZ44" s="1"/>
  <c r="AY45"/>
  <c r="AZ45" s="1"/>
  <c r="AY46"/>
  <c r="AZ46" s="1"/>
  <c r="AY47"/>
  <c r="AZ47" s="1"/>
  <c r="AY50"/>
  <c r="AZ50" s="1"/>
  <c r="AY51"/>
  <c r="AZ51" s="1"/>
  <c r="AY52"/>
  <c r="AZ52" s="1"/>
  <c r="AY53"/>
  <c r="AZ53" s="1"/>
  <c r="AY54"/>
  <c r="AZ54" s="1"/>
  <c r="AY55"/>
  <c r="AZ55" s="1"/>
  <c r="AY56"/>
  <c r="AZ56" s="1"/>
  <c r="AY57"/>
  <c r="AZ57" s="1"/>
  <c r="AY58"/>
  <c r="AZ58" s="1"/>
  <c r="AY59"/>
  <c r="AZ59" s="1"/>
  <c r="AY60"/>
  <c r="AZ60" s="1"/>
  <c r="AY61"/>
  <c r="AZ61" s="1"/>
  <c r="AY10"/>
  <c r="AY11"/>
  <c r="AZ11" s="1"/>
  <c r="AY9"/>
  <c r="U8"/>
  <c r="AT27"/>
  <c r="AY28"/>
  <c r="AZ28" s="1"/>
  <c r="AT53"/>
  <c r="AT55"/>
  <c r="AT13"/>
  <c r="AT54"/>
  <c r="AT46"/>
  <c r="AT26"/>
  <c r="AT12"/>
  <c r="AT22"/>
  <c r="AT28"/>
  <c r="AT41"/>
  <c r="AT44"/>
  <c r="AT56"/>
  <c r="AT36"/>
  <c r="AK60" l="1"/>
  <c r="AK52"/>
  <c r="AK46"/>
  <c r="AK42"/>
  <c r="AK38"/>
  <c r="AK27"/>
  <c r="AK58"/>
  <c r="AK50"/>
  <c r="AK44"/>
  <c r="AK40"/>
  <c r="AK36"/>
  <c r="AK28"/>
  <c r="AK55"/>
  <c r="AK45"/>
  <c r="AK41"/>
  <c r="AK31"/>
  <c r="AK39"/>
  <c r="AA39"/>
  <c r="AK8"/>
  <c r="AA8"/>
  <c r="AB8" s="1"/>
  <c r="E8" s="1"/>
  <c r="AA44"/>
  <c r="AA40"/>
  <c r="AA28"/>
  <c r="AA55"/>
  <c r="AA45"/>
  <c r="AA58"/>
  <c r="AA50"/>
  <c r="AA36"/>
  <c r="AA41"/>
  <c r="AA31"/>
  <c r="AA60"/>
  <c r="AA52"/>
  <c r="AA46"/>
  <c r="AA42"/>
  <c r="AA38"/>
  <c r="AA27"/>
  <c r="P47"/>
  <c r="U33"/>
  <c r="V33" s="1"/>
  <c r="U29"/>
  <c r="V29" s="1"/>
  <c r="P29"/>
  <c r="P25"/>
  <c r="U61"/>
  <c r="V61" s="1"/>
  <c r="U57"/>
  <c r="V57" s="1"/>
  <c r="U23"/>
  <c r="V23" s="1"/>
  <c r="U30"/>
  <c r="V30" s="1"/>
  <c r="U26"/>
  <c r="V26" s="1"/>
  <c r="U37"/>
  <c r="V37" s="1"/>
  <c r="U44"/>
  <c r="V44" s="1"/>
  <c r="U51"/>
  <c r="V51" s="1"/>
  <c r="U58"/>
  <c r="V58" s="1"/>
  <c r="U54"/>
  <c r="V54" s="1"/>
  <c r="P23"/>
  <c r="U27"/>
  <c r="V27" s="1"/>
  <c r="U41"/>
  <c r="V41" s="1"/>
  <c r="U55"/>
  <c r="V55" s="1"/>
  <c r="U32"/>
  <c r="V32" s="1"/>
  <c r="U24"/>
  <c r="V24" s="1"/>
  <c r="P24"/>
  <c r="U46"/>
  <c r="V46" s="1"/>
  <c r="U38"/>
  <c r="V38" s="1"/>
  <c r="U60"/>
  <c r="V60" s="1"/>
  <c r="P60"/>
  <c r="U52"/>
  <c r="V52" s="1"/>
  <c r="P38"/>
  <c r="A25"/>
  <c r="FM24"/>
  <c r="FD24"/>
  <c r="DZ24"/>
  <c r="DN24"/>
  <c r="CT24"/>
  <c r="CB24"/>
  <c r="BP24"/>
  <c r="AX24"/>
  <c r="EF24"/>
  <c r="CH24"/>
  <c r="FU24"/>
  <c r="EL24"/>
  <c r="DT24"/>
  <c r="CZ24"/>
  <c r="CN24"/>
  <c r="BV24"/>
  <c r="BD24"/>
  <c r="FR24"/>
  <c r="EX24"/>
  <c r="ER24"/>
  <c r="DH24"/>
  <c r="BJ24"/>
  <c r="FM23"/>
  <c r="P51"/>
  <c r="P54"/>
  <c r="P9"/>
  <c r="P57"/>
  <c r="P41"/>
  <c r="P55"/>
  <c r="P50"/>
  <c r="S50" s="1"/>
  <c r="T50" s="1"/>
  <c r="U53"/>
  <c r="V53" s="1"/>
  <c r="P26"/>
  <c r="P30"/>
  <c r="P33"/>
  <c r="P40"/>
  <c r="P61"/>
  <c r="P44"/>
  <c r="P32"/>
  <c r="P37"/>
  <c r="P43"/>
  <c r="P52"/>
  <c r="P58"/>
  <c r="P39"/>
  <c r="P53"/>
  <c r="P27"/>
  <c r="P46"/>
  <c r="P45"/>
  <c r="P13"/>
  <c r="FK14"/>
  <c r="FN14" s="1"/>
  <c r="FO14" s="1"/>
  <c r="U39"/>
  <c r="V39" s="1"/>
  <c r="DJ37"/>
  <c r="AA37" s="1"/>
  <c r="DJ11"/>
  <c r="AA11" s="1"/>
  <c r="AZ10"/>
  <c r="FK13"/>
  <c r="FN13" s="1"/>
  <c r="FO13" s="1"/>
  <c r="FK18"/>
  <c r="FN18" s="1"/>
  <c r="FO18" s="1"/>
  <c r="FK15"/>
  <c r="FN15" s="1"/>
  <c r="FO15" s="1"/>
  <c r="FK10"/>
  <c r="FN10" s="1"/>
  <c r="FO10" s="1"/>
  <c r="FK9"/>
  <c r="FN9" s="1"/>
  <c r="FO9" s="1"/>
  <c r="FK17"/>
  <c r="FN17" s="1"/>
  <c r="FO17" s="1"/>
  <c r="FK11"/>
  <c r="FN11" s="1"/>
  <c r="FO11" s="1"/>
  <c r="FK19"/>
  <c r="FN19" s="1"/>
  <c r="FO19" s="1"/>
  <c r="FK16"/>
  <c r="FN16" s="1"/>
  <c r="FO16" s="1"/>
  <c r="FK23"/>
  <c r="FN23" s="1"/>
  <c r="FO23" s="1"/>
  <c r="FK12"/>
  <c r="FN12" s="1"/>
  <c r="FO12" s="1"/>
  <c r="FK22"/>
  <c r="FN22" s="1"/>
  <c r="FO22" s="1"/>
  <c r="U9"/>
  <c r="B10"/>
  <c r="U31"/>
  <c r="V31" s="1"/>
  <c r="U36"/>
  <c r="V36" s="1"/>
  <c r="W36" s="1"/>
  <c r="U59"/>
  <c r="V59" s="1"/>
  <c r="P59"/>
  <c r="U28"/>
  <c r="V28" s="1"/>
  <c r="P28"/>
  <c r="U42"/>
  <c r="V42" s="1"/>
  <c r="P42"/>
  <c r="U25"/>
  <c r="V25" s="1"/>
  <c r="DJ23"/>
  <c r="AA23" s="1"/>
  <c r="DJ51"/>
  <c r="AA51" s="1"/>
  <c r="DJ59"/>
  <c r="AA59" s="1"/>
  <c r="DJ61"/>
  <c r="AA61" s="1"/>
  <c r="DJ26"/>
  <c r="AA26" s="1"/>
  <c r="DJ54"/>
  <c r="AA54" s="1"/>
  <c r="DJ22"/>
  <c r="AA22" s="1"/>
  <c r="DJ30"/>
  <c r="AA30" s="1"/>
  <c r="DJ32"/>
  <c r="AA32" s="1"/>
  <c r="DJ56"/>
  <c r="AA56" s="1"/>
  <c r="DJ24"/>
  <c r="AA24" s="1"/>
  <c r="DP53"/>
  <c r="Z54"/>
  <c r="U50"/>
  <c r="V50" s="1"/>
  <c r="W50" s="1"/>
  <c r="W51" s="1"/>
  <c r="W52" s="1"/>
  <c r="Z30"/>
  <c r="Z60"/>
  <c r="Z47"/>
  <c r="Z61"/>
  <c r="U47"/>
  <c r="V47" s="1"/>
  <c r="DJ47"/>
  <c r="AA47" s="1"/>
  <c r="DJ25"/>
  <c r="AA25" s="1"/>
  <c r="DJ53"/>
  <c r="AK53" s="1"/>
  <c r="DJ29"/>
  <c r="AA29" s="1"/>
  <c r="DJ33"/>
  <c r="AA33" s="1"/>
  <c r="DJ43"/>
  <c r="AA43" s="1"/>
  <c r="DJ57"/>
  <c r="AA57" s="1"/>
  <c r="Z39"/>
  <c r="Z23"/>
  <c r="Z32"/>
  <c r="Z37"/>
  <c r="Z52"/>
  <c r="Z33"/>
  <c r="Z26"/>
  <c r="Q8"/>
  <c r="R8" s="1"/>
  <c r="Z44"/>
  <c r="Z51"/>
  <c r="Z57"/>
  <c r="Z45"/>
  <c r="Z46"/>
  <c r="Z38"/>
  <c r="Z40"/>
  <c r="Z58"/>
  <c r="U56"/>
  <c r="V56" s="1"/>
  <c r="Z55"/>
  <c r="Z53"/>
  <c r="Z50"/>
  <c r="U45"/>
  <c r="V45" s="1"/>
  <c r="Z43"/>
  <c r="U43"/>
  <c r="V43" s="1"/>
  <c r="Z41"/>
  <c r="U40"/>
  <c r="V40" s="1"/>
  <c r="Z27"/>
  <c r="Z24"/>
  <c r="Z9"/>
  <c r="CB9"/>
  <c r="CN9"/>
  <c r="CZ9"/>
  <c r="EL9"/>
  <c r="EX9"/>
  <c r="BV9"/>
  <c r="CH9"/>
  <c r="CT9"/>
  <c r="DJ9"/>
  <c r="EF9"/>
  <c r="ER9"/>
  <c r="BL9"/>
  <c r="BF9"/>
  <c r="FD12"/>
  <c r="EX12"/>
  <c r="ER12"/>
  <c r="EL12"/>
  <c r="EF12"/>
  <c r="DZ12"/>
  <c r="DT12"/>
  <c r="DN12"/>
  <c r="DH12"/>
  <c r="DJ12" s="1"/>
  <c r="CZ12"/>
  <c r="CT12"/>
  <c r="CN12"/>
  <c r="CH12"/>
  <c r="CB12"/>
  <c r="BV12"/>
  <c r="BP12"/>
  <c r="BJ12"/>
  <c r="BD12"/>
  <c r="BF12" s="1"/>
  <c r="AX12"/>
  <c r="AZ12" s="1"/>
  <c r="ER11"/>
  <c r="EX11"/>
  <c r="FD11"/>
  <c r="Z29"/>
  <c r="AK57" l="1"/>
  <c r="AK51"/>
  <c r="AK23"/>
  <c r="AK33"/>
  <c r="AK26"/>
  <c r="AK54"/>
  <c r="AK29"/>
  <c r="AK47"/>
  <c r="AK32"/>
  <c r="AK22"/>
  <c r="AK59"/>
  <c r="AK30"/>
  <c r="AK24"/>
  <c r="AK43"/>
  <c r="AK61"/>
  <c r="AK56"/>
  <c r="AK37"/>
  <c r="AK25"/>
  <c r="AA10"/>
  <c r="AK10"/>
  <c r="AH8"/>
  <c r="W37"/>
  <c r="W38" s="1"/>
  <c r="W39" s="1"/>
  <c r="W40" s="1"/>
  <c r="W41" s="1"/>
  <c r="W42" s="1"/>
  <c r="W43" s="1"/>
  <c r="W44" s="1"/>
  <c r="W45" s="1"/>
  <c r="W46" s="1"/>
  <c r="W47" s="1"/>
  <c r="AK12"/>
  <c r="AK11"/>
  <c r="W53"/>
  <c r="W54" s="1"/>
  <c r="W55" s="1"/>
  <c r="W56" s="1"/>
  <c r="W57" s="1"/>
  <c r="W58" s="1"/>
  <c r="W59" s="1"/>
  <c r="W60" s="1"/>
  <c r="W61" s="1"/>
  <c r="AC8"/>
  <c r="AA12"/>
  <c r="AA53"/>
  <c r="P56"/>
  <c r="Z56"/>
  <c r="P11"/>
  <c r="P10"/>
  <c r="FK24"/>
  <c r="FN24" s="1"/>
  <c r="FO24" s="1"/>
  <c r="S8"/>
  <c r="T8" s="1"/>
  <c r="A26"/>
  <c r="EX25"/>
  <c r="ER25"/>
  <c r="DH25"/>
  <c r="BJ25"/>
  <c r="FD25"/>
  <c r="DZ25"/>
  <c r="DN25"/>
  <c r="CT25"/>
  <c r="CB25"/>
  <c r="BP25"/>
  <c r="AX25"/>
  <c r="FM25"/>
  <c r="FU25"/>
  <c r="EF25"/>
  <c r="CH25"/>
  <c r="FR25"/>
  <c r="EL25"/>
  <c r="DT25"/>
  <c r="CZ25"/>
  <c r="CN25"/>
  <c r="BV25"/>
  <c r="BD25"/>
  <c r="Z59"/>
  <c r="P36"/>
  <c r="S36" s="1"/>
  <c r="Z31"/>
  <c r="P31"/>
  <c r="Z25"/>
  <c r="AB23"/>
  <c r="AB24"/>
  <c r="Z42"/>
  <c r="Z36"/>
  <c r="U11"/>
  <c r="U10"/>
  <c r="V10" s="1"/>
  <c r="B12"/>
  <c r="V9"/>
  <c r="W9" s="1"/>
  <c r="Z28"/>
  <c r="AZ9"/>
  <c r="AK9" s="1"/>
  <c r="S51"/>
  <c r="T51" s="1"/>
  <c r="Q9"/>
  <c r="R9" s="1"/>
  <c r="C10" i="4"/>
  <c r="FD13" i="1"/>
  <c r="EX13"/>
  <c r="ER13"/>
  <c r="EL13"/>
  <c r="EF13"/>
  <c r="DZ13"/>
  <c r="DT13"/>
  <c r="DN13"/>
  <c r="DH13"/>
  <c r="CZ13"/>
  <c r="CT13"/>
  <c r="CN13"/>
  <c r="CH13"/>
  <c r="CB13"/>
  <c r="BV13"/>
  <c r="BP13"/>
  <c r="BJ13"/>
  <c r="AX13"/>
  <c r="AZ13" s="1"/>
  <c r="BD13"/>
  <c r="BF13" s="1"/>
  <c r="E23" l="1"/>
  <c r="E24"/>
  <c r="AD8"/>
  <c r="AE8" s="1"/>
  <c r="AF8" s="1"/>
  <c r="AK13"/>
  <c r="P12"/>
  <c r="G8"/>
  <c r="I8" s="1"/>
  <c r="AA13"/>
  <c r="AA9"/>
  <c r="AB9" s="1"/>
  <c r="E9" s="1"/>
  <c r="Z10"/>
  <c r="S9"/>
  <c r="A27"/>
  <c r="EL26"/>
  <c r="DT26"/>
  <c r="CZ26"/>
  <c r="CN26"/>
  <c r="BV26"/>
  <c r="BD26"/>
  <c r="FR26"/>
  <c r="EX26"/>
  <c r="ER26"/>
  <c r="DH26"/>
  <c r="BJ26"/>
  <c r="FD26"/>
  <c r="DZ26"/>
  <c r="DN26"/>
  <c r="CT26"/>
  <c r="CB26"/>
  <c r="BP26"/>
  <c r="AX26"/>
  <c r="FU26"/>
  <c r="FM26"/>
  <c r="EF26"/>
  <c r="CH26"/>
  <c r="FK25"/>
  <c r="FN25" s="1"/>
  <c r="FO25" s="1"/>
  <c r="AB25" s="1"/>
  <c r="E25" s="1"/>
  <c r="T36"/>
  <c r="S37"/>
  <c r="T37" s="1"/>
  <c r="C23" i="4"/>
  <c r="U12" i="1"/>
  <c r="V12" s="1"/>
  <c r="V11"/>
  <c r="Z11"/>
  <c r="AB11" s="1"/>
  <c r="E11" s="1"/>
  <c r="W10"/>
  <c r="Z12"/>
  <c r="AH23"/>
  <c r="S52"/>
  <c r="Q10"/>
  <c r="C24" i="4"/>
  <c r="AH24" i="1"/>
  <c r="BD14"/>
  <c r="AX14"/>
  <c r="AZ14" s="1"/>
  <c r="FD14"/>
  <c r="EX14"/>
  <c r="ER14"/>
  <c r="EL14"/>
  <c r="EF14"/>
  <c r="DZ14"/>
  <c r="DT14"/>
  <c r="DN14"/>
  <c r="DH14"/>
  <c r="CZ14"/>
  <c r="CT14"/>
  <c r="CN14"/>
  <c r="CH14"/>
  <c r="CB14"/>
  <c r="BV14"/>
  <c r="BP14"/>
  <c r="BJ14"/>
  <c r="AE9" l="1"/>
  <c r="AC9"/>
  <c r="AD9" s="1"/>
  <c r="H8"/>
  <c r="AH9"/>
  <c r="C11" i="4"/>
  <c r="H10"/>
  <c r="AB12" i="1"/>
  <c r="AB10"/>
  <c r="C25" i="4"/>
  <c r="AH25" i="1"/>
  <c r="A28"/>
  <c r="FR27"/>
  <c r="EF27"/>
  <c r="CH27"/>
  <c r="FM27"/>
  <c r="EL27"/>
  <c r="DT27"/>
  <c r="CZ27"/>
  <c r="CN27"/>
  <c r="BV27"/>
  <c r="BD27"/>
  <c r="EX27"/>
  <c r="ER27"/>
  <c r="DH27"/>
  <c r="BJ27"/>
  <c r="FU27"/>
  <c r="FD27"/>
  <c r="DZ27"/>
  <c r="DN27"/>
  <c r="CT27"/>
  <c r="CB27"/>
  <c r="BP27"/>
  <c r="AX27"/>
  <c r="FK26"/>
  <c r="FN26" s="1"/>
  <c r="FO26" s="1"/>
  <c r="AB26" s="1"/>
  <c r="E26" s="1"/>
  <c r="S38"/>
  <c r="T38" s="1"/>
  <c r="C14" i="4"/>
  <c r="C13"/>
  <c r="W11" i="1"/>
  <c r="W12" s="1"/>
  <c r="AH11"/>
  <c r="U13"/>
  <c r="DJ14"/>
  <c r="AA14" s="1"/>
  <c r="T52"/>
  <c r="S53"/>
  <c r="S10"/>
  <c r="T10" s="1"/>
  <c r="T9"/>
  <c r="Q11"/>
  <c r="R10"/>
  <c r="BJ15"/>
  <c r="AX15"/>
  <c r="BD15"/>
  <c r="FD15"/>
  <c r="EX15"/>
  <c r="ER15"/>
  <c r="EL15"/>
  <c r="EF15"/>
  <c r="DZ15"/>
  <c r="DT15"/>
  <c r="DN15"/>
  <c r="DH15"/>
  <c r="DJ15" s="1"/>
  <c r="CZ15"/>
  <c r="CT15"/>
  <c r="CN15"/>
  <c r="CH15"/>
  <c r="CB15"/>
  <c r="BV15"/>
  <c r="BP15"/>
  <c r="AK14" l="1"/>
  <c r="AA15"/>
  <c r="AK15"/>
  <c r="E12"/>
  <c r="J8"/>
  <c r="E10"/>
  <c r="AE10"/>
  <c r="AF10" s="1"/>
  <c r="AC10"/>
  <c r="AD10" s="1"/>
  <c r="AH12"/>
  <c r="C12" i="4"/>
  <c r="AH10" i="1"/>
  <c r="FK27"/>
  <c r="FN27" s="1"/>
  <c r="FO27" s="1"/>
  <c r="AB27" s="1"/>
  <c r="E27" s="1"/>
  <c r="AH26"/>
  <c r="C26" i="4"/>
  <c r="A29" i="1"/>
  <c r="FU28"/>
  <c r="FR28"/>
  <c r="FD28"/>
  <c r="DZ28"/>
  <c r="DN28"/>
  <c r="CT28"/>
  <c r="CB28"/>
  <c r="BP28"/>
  <c r="AX28"/>
  <c r="EF28"/>
  <c r="CH28"/>
  <c r="FM28"/>
  <c r="EL28"/>
  <c r="DT28"/>
  <c r="CZ28"/>
  <c r="CN28"/>
  <c r="BV28"/>
  <c r="BD28"/>
  <c r="EX28"/>
  <c r="ER28"/>
  <c r="DH28"/>
  <c r="BJ28"/>
  <c r="S39"/>
  <c r="T39" s="1"/>
  <c r="V13"/>
  <c r="W13" s="1"/>
  <c r="B14"/>
  <c r="Z13"/>
  <c r="AB13" s="1"/>
  <c r="H11" i="4"/>
  <c r="AF9" i="1"/>
  <c r="T53"/>
  <c r="S54"/>
  <c r="R11"/>
  <c r="Q12"/>
  <c r="S11"/>
  <c r="FD16"/>
  <c r="EX16"/>
  <c r="ER16"/>
  <c r="EL16"/>
  <c r="EF16"/>
  <c r="DZ16"/>
  <c r="DT16"/>
  <c r="DN16"/>
  <c r="DH16"/>
  <c r="DJ16" s="1"/>
  <c r="CZ16"/>
  <c r="CT16"/>
  <c r="CN16"/>
  <c r="CH16"/>
  <c r="CB16"/>
  <c r="BV16"/>
  <c r="BP16"/>
  <c r="BJ16"/>
  <c r="BD16"/>
  <c r="AX16"/>
  <c r="AA16" l="1"/>
  <c r="AK16"/>
  <c r="K8"/>
  <c r="L8" s="1"/>
  <c r="E13"/>
  <c r="AE11"/>
  <c r="AF11" s="1"/>
  <c r="H12" i="4"/>
  <c r="AC11" i="1"/>
  <c r="AD11" s="1"/>
  <c r="D12" i="4"/>
  <c r="G105" s="1"/>
  <c r="AH27" i="1"/>
  <c r="C27" i="4"/>
  <c r="A30" i="1"/>
  <c r="FM29"/>
  <c r="EX29"/>
  <c r="ER29"/>
  <c r="DH29"/>
  <c r="BJ29"/>
  <c r="FU29"/>
  <c r="FR29"/>
  <c r="FD29"/>
  <c r="DZ29"/>
  <c r="DN29"/>
  <c r="CT29"/>
  <c r="CB29"/>
  <c r="BP29"/>
  <c r="AX29"/>
  <c r="EF29"/>
  <c r="CH29"/>
  <c r="EL29"/>
  <c r="DT29"/>
  <c r="CZ29"/>
  <c r="CN29"/>
  <c r="BV29"/>
  <c r="BD29"/>
  <c r="FK28"/>
  <c r="FN28" s="1"/>
  <c r="FO28" s="1"/>
  <c r="AB28" s="1"/>
  <c r="E28" s="1"/>
  <c r="S40"/>
  <c r="T40" s="1"/>
  <c r="U14"/>
  <c r="V14" s="1"/>
  <c r="W14" s="1"/>
  <c r="AH13"/>
  <c r="C15" i="4"/>
  <c r="S55" i="1"/>
  <c r="T54"/>
  <c r="T11"/>
  <c r="S12"/>
  <c r="R12"/>
  <c r="Q13"/>
  <c r="FD17"/>
  <c r="EX17"/>
  <c r="ER17"/>
  <c r="EL17"/>
  <c r="EF17"/>
  <c r="DZ17"/>
  <c r="DT17"/>
  <c r="DN17"/>
  <c r="DH17"/>
  <c r="CZ17"/>
  <c r="CT17"/>
  <c r="CN17"/>
  <c r="CH17"/>
  <c r="CB17"/>
  <c r="BV17"/>
  <c r="BP17"/>
  <c r="BJ17"/>
  <c r="AX17"/>
  <c r="BD17"/>
  <c r="M8" l="1"/>
  <c r="AE12"/>
  <c r="AE13" s="1"/>
  <c r="AF13" s="1"/>
  <c r="H13" i="4"/>
  <c r="AC12" i="1"/>
  <c r="AD12" s="1"/>
  <c r="D27" i="4"/>
  <c r="FK29" i="1"/>
  <c r="FN29" s="1"/>
  <c r="FO29" s="1"/>
  <c r="AB29" s="1"/>
  <c r="AH28"/>
  <c r="C28" i="4"/>
  <c r="A31" i="1"/>
  <c r="EL30"/>
  <c r="DT30"/>
  <c r="CZ30"/>
  <c r="CN30"/>
  <c r="BV30"/>
  <c r="BD30"/>
  <c r="FU30"/>
  <c r="FM30"/>
  <c r="EX30"/>
  <c r="ER30"/>
  <c r="DH30"/>
  <c r="BJ30"/>
  <c r="FR30"/>
  <c r="FD30"/>
  <c r="DZ30"/>
  <c r="DN30"/>
  <c r="CT30"/>
  <c r="CB30"/>
  <c r="BP30"/>
  <c r="AX30"/>
  <c r="EF30"/>
  <c r="CH30"/>
  <c r="S41"/>
  <c r="T41" s="1"/>
  <c r="D15" i="4"/>
  <c r="B15" i="1"/>
  <c r="DJ17"/>
  <c r="S56"/>
  <c r="T55"/>
  <c r="R13"/>
  <c r="S13"/>
  <c r="T12"/>
  <c r="BD18"/>
  <c r="AX18"/>
  <c r="FD18"/>
  <c r="EX18"/>
  <c r="ER18"/>
  <c r="EL18"/>
  <c r="EF18"/>
  <c r="DZ18"/>
  <c r="DT18"/>
  <c r="DN18"/>
  <c r="DH18"/>
  <c r="DJ18" s="1"/>
  <c r="CZ18"/>
  <c r="CT18"/>
  <c r="CN18"/>
  <c r="CH18"/>
  <c r="CB18"/>
  <c r="BV18"/>
  <c r="BP18"/>
  <c r="BJ18"/>
  <c r="N8" l="1"/>
  <c r="C29" i="4"/>
  <c r="E29" i="1"/>
  <c r="AA18"/>
  <c r="AK18"/>
  <c r="AA17"/>
  <c r="AK17"/>
  <c r="AF12"/>
  <c r="H14" i="4"/>
  <c r="AC13" i="1"/>
  <c r="AD13" s="1"/>
  <c r="P15"/>
  <c r="S42"/>
  <c r="S43" s="1"/>
  <c r="T43" s="1"/>
  <c r="FK30"/>
  <c r="FN30" s="1"/>
  <c r="FO30" s="1"/>
  <c r="AB30" s="1"/>
  <c r="AH29"/>
  <c r="A32"/>
  <c r="FU31"/>
  <c r="EF31"/>
  <c r="CH31"/>
  <c r="EL31"/>
  <c r="DT31"/>
  <c r="CZ31"/>
  <c r="CN31"/>
  <c r="BV31"/>
  <c r="BD31"/>
  <c r="FR31"/>
  <c r="EX31"/>
  <c r="ER31"/>
  <c r="DH31"/>
  <c r="BJ31"/>
  <c r="FM31"/>
  <c r="FD31"/>
  <c r="DZ31"/>
  <c r="DN31"/>
  <c r="CT31"/>
  <c r="CB31"/>
  <c r="BP31"/>
  <c r="AX31"/>
  <c r="P14"/>
  <c r="Q14" s="1"/>
  <c r="R14" s="1"/>
  <c r="U15"/>
  <c r="Z14"/>
  <c r="AB14" s="1"/>
  <c r="E14" s="1"/>
  <c r="T56"/>
  <c r="S57"/>
  <c r="T13"/>
  <c r="BJ19"/>
  <c r="AX19"/>
  <c r="BD19"/>
  <c r="FD19"/>
  <c r="EX19"/>
  <c r="ER19"/>
  <c r="EL19"/>
  <c r="EF19"/>
  <c r="DZ19"/>
  <c r="DT19"/>
  <c r="DN19"/>
  <c r="DH19"/>
  <c r="CZ19"/>
  <c r="CT19"/>
  <c r="CN19"/>
  <c r="CH19"/>
  <c r="CB19"/>
  <c r="BV19"/>
  <c r="BP19"/>
  <c r="AJ8" l="1"/>
  <c r="AL8" s="1"/>
  <c r="AM8" s="1"/>
  <c r="AN8" s="1"/>
  <c r="AO8" s="1"/>
  <c r="AP8" s="1"/>
  <c r="D9"/>
  <c r="FL9" s="1"/>
  <c r="F9" s="1"/>
  <c r="G9" s="1"/>
  <c r="AH30"/>
  <c r="E30"/>
  <c r="S44"/>
  <c r="T44" s="1"/>
  <c r="T42"/>
  <c r="C30" i="4"/>
  <c r="FK31" i="1"/>
  <c r="FN31" s="1"/>
  <c r="FO31" s="1"/>
  <c r="AB31" s="1"/>
  <c r="A33"/>
  <c r="FM32"/>
  <c r="FD32"/>
  <c r="DZ32"/>
  <c r="DN32"/>
  <c r="CT32"/>
  <c r="CB32"/>
  <c r="BP32"/>
  <c r="AX32"/>
  <c r="FR32"/>
  <c r="EF32"/>
  <c r="CH32"/>
  <c r="FU32"/>
  <c r="EL32"/>
  <c r="DT32"/>
  <c r="CZ32"/>
  <c r="CN32"/>
  <c r="BV32"/>
  <c r="BD32"/>
  <c r="EX32"/>
  <c r="ER32"/>
  <c r="DH32"/>
  <c r="BJ32"/>
  <c r="S14"/>
  <c r="T14" s="1"/>
  <c r="AH14"/>
  <c r="C16" i="4"/>
  <c r="AE14" i="1"/>
  <c r="AF14" s="1"/>
  <c r="AC14"/>
  <c r="AD14" s="1"/>
  <c r="V15"/>
  <c r="W15" s="1"/>
  <c r="B16"/>
  <c r="Z15"/>
  <c r="AB15" s="1"/>
  <c r="Q15"/>
  <c r="R15" s="1"/>
  <c r="DJ19"/>
  <c r="H15" i="4"/>
  <c r="T57" i="1"/>
  <c r="S58"/>
  <c r="AR8" l="1"/>
  <c r="I9"/>
  <c r="H9"/>
  <c r="J9" s="1"/>
  <c r="AH31"/>
  <c r="E31"/>
  <c r="AA19"/>
  <c r="AK19"/>
  <c r="E15"/>
  <c r="S45"/>
  <c r="T45" s="1"/>
  <c r="P16"/>
  <c r="D30" i="4"/>
  <c r="C31"/>
  <c r="FK32" i="1"/>
  <c r="FN32" s="1"/>
  <c r="FO32" s="1"/>
  <c r="AB32" s="1"/>
  <c r="A36"/>
  <c r="EX33"/>
  <c r="ER33"/>
  <c r="DH33"/>
  <c r="BJ33"/>
  <c r="FU33"/>
  <c r="FD33"/>
  <c r="DZ33"/>
  <c r="DN33"/>
  <c r="CT33"/>
  <c r="CB33"/>
  <c r="BP33"/>
  <c r="AX33"/>
  <c r="FM33"/>
  <c r="EF33"/>
  <c r="CH33"/>
  <c r="FR33"/>
  <c r="EL33"/>
  <c r="DT33"/>
  <c r="CZ33"/>
  <c r="CN33"/>
  <c r="BV33"/>
  <c r="BD33"/>
  <c r="H16" i="4"/>
  <c r="S15" i="1"/>
  <c r="T15" s="1"/>
  <c r="U16"/>
  <c r="C17" i="4"/>
  <c r="AH15" i="1"/>
  <c r="AE15"/>
  <c r="AF15" s="1"/>
  <c r="AC15"/>
  <c r="AD15" s="1"/>
  <c r="S59"/>
  <c r="T58"/>
  <c r="K9" l="1"/>
  <c r="L9"/>
  <c r="M9" s="1"/>
  <c r="AH32"/>
  <c r="E32"/>
  <c r="FK33"/>
  <c r="FN33" s="1"/>
  <c r="FO33" s="1"/>
  <c r="AB33" s="1"/>
  <c r="S46"/>
  <c r="T46" s="1"/>
  <c r="C32" i="4"/>
  <c r="A37" i="1"/>
  <c r="EL36"/>
  <c r="DT36"/>
  <c r="CZ36"/>
  <c r="CN36"/>
  <c r="BV36"/>
  <c r="BD36"/>
  <c r="EX36"/>
  <c r="ER36"/>
  <c r="DH36"/>
  <c r="BJ36"/>
  <c r="FD36"/>
  <c r="DZ36"/>
  <c r="DN36"/>
  <c r="CT36"/>
  <c r="CB36"/>
  <c r="BP36"/>
  <c r="AX36"/>
  <c r="FR36"/>
  <c r="FU36"/>
  <c r="FM36"/>
  <c r="EF36"/>
  <c r="CH36"/>
  <c r="H17" i="4"/>
  <c r="V16" i="1"/>
  <c r="W16" s="1"/>
  <c r="B17"/>
  <c r="Z16"/>
  <c r="AB16" s="1"/>
  <c r="T59"/>
  <c r="S60"/>
  <c r="AH33" l="1"/>
  <c r="E33"/>
  <c r="E16"/>
  <c r="C33" i="4"/>
  <c r="D33" s="1"/>
  <c r="S47" i="1"/>
  <c r="T47" s="1"/>
  <c r="FK36"/>
  <c r="FN36" s="1"/>
  <c r="FO36" s="1"/>
  <c r="AB36" s="1"/>
  <c r="A38"/>
  <c r="FR37"/>
  <c r="EF37"/>
  <c r="CH37"/>
  <c r="FM37"/>
  <c r="EL37"/>
  <c r="DT37"/>
  <c r="CZ37"/>
  <c r="CN37"/>
  <c r="BV37"/>
  <c r="BD37"/>
  <c r="FU37"/>
  <c r="EX37"/>
  <c r="ER37"/>
  <c r="DH37"/>
  <c r="BJ37"/>
  <c r="FD37"/>
  <c r="DZ37"/>
  <c r="DN37"/>
  <c r="CT37"/>
  <c r="CB37"/>
  <c r="BP37"/>
  <c r="AX37"/>
  <c r="C18" i="4"/>
  <c r="AH16" i="1"/>
  <c r="AE16"/>
  <c r="AF16" s="1"/>
  <c r="AC16"/>
  <c r="AD16" s="1"/>
  <c r="Q16"/>
  <c r="R16" s="1"/>
  <c r="S16"/>
  <c r="T16" s="1"/>
  <c r="U17"/>
  <c r="T60"/>
  <c r="S61"/>
  <c r="T61" s="1"/>
  <c r="AE36" l="1"/>
  <c r="AF36" s="1"/>
  <c r="E36"/>
  <c r="C34" i="4"/>
  <c r="AH36" i="1"/>
  <c r="A39"/>
  <c r="FU38"/>
  <c r="FD38"/>
  <c r="DZ38"/>
  <c r="DN38"/>
  <c r="CT38"/>
  <c r="CB38"/>
  <c r="BP38"/>
  <c r="AX38"/>
  <c r="EF38"/>
  <c r="CH38"/>
  <c r="FR38"/>
  <c r="FM38"/>
  <c r="EL38"/>
  <c r="DT38"/>
  <c r="CZ38"/>
  <c r="CN38"/>
  <c r="BV38"/>
  <c r="BD38"/>
  <c r="EX38"/>
  <c r="ER38"/>
  <c r="DH38"/>
  <c r="BJ38"/>
  <c r="FK37"/>
  <c r="FN37" s="1"/>
  <c r="FO37" s="1"/>
  <c r="AB37" s="1"/>
  <c r="E37" s="1"/>
  <c r="H18" i="4"/>
  <c r="V17" i="1"/>
  <c r="W17" s="1"/>
  <c r="D18" i="4"/>
  <c r="P17" i="1"/>
  <c r="B18"/>
  <c r="P18" l="1"/>
  <c r="FK38"/>
  <c r="FN38" s="1"/>
  <c r="FO38" s="1"/>
  <c r="AB38" s="1"/>
  <c r="C35" i="4"/>
  <c r="AH37" i="1"/>
  <c r="A40"/>
  <c r="FM39"/>
  <c r="EX39"/>
  <c r="ER39"/>
  <c r="DH39"/>
  <c r="BJ39"/>
  <c r="FR39"/>
  <c r="FD39"/>
  <c r="DZ39"/>
  <c r="DN39"/>
  <c r="CT39"/>
  <c r="CB39"/>
  <c r="BP39"/>
  <c r="AX39"/>
  <c r="FU39"/>
  <c r="EF39"/>
  <c r="CH39"/>
  <c r="EL39"/>
  <c r="DT39"/>
  <c r="CZ39"/>
  <c r="CN39"/>
  <c r="BV39"/>
  <c r="BD39"/>
  <c r="AE37"/>
  <c r="AF37" s="1"/>
  <c r="Z17"/>
  <c r="AB17" s="1"/>
  <c r="Q17"/>
  <c r="R17" s="1"/>
  <c r="S17"/>
  <c r="T17" s="1"/>
  <c r="U18"/>
  <c r="E38" l="1"/>
  <c r="E17"/>
  <c r="AH38"/>
  <c r="C36" i="4"/>
  <c r="A41" i="1"/>
  <c r="FR40"/>
  <c r="EL40"/>
  <c r="DT40"/>
  <c r="CZ40"/>
  <c r="CN40"/>
  <c r="BV40"/>
  <c r="BD40"/>
  <c r="FU40"/>
  <c r="FM40"/>
  <c r="EX40"/>
  <c r="ER40"/>
  <c r="DH40"/>
  <c r="BJ40"/>
  <c r="FD40"/>
  <c r="DZ40"/>
  <c r="DN40"/>
  <c r="CT40"/>
  <c r="CB40"/>
  <c r="BP40"/>
  <c r="AX40"/>
  <c r="EF40"/>
  <c r="CH40"/>
  <c r="AE38"/>
  <c r="AF38" s="1"/>
  <c r="FK39"/>
  <c r="FN39" s="1"/>
  <c r="FO39" s="1"/>
  <c r="AB39" s="1"/>
  <c r="E39" s="1"/>
  <c r="V18"/>
  <c r="W18" s="1"/>
  <c r="AC17"/>
  <c r="AD17" s="1"/>
  <c r="C19" i="4"/>
  <c r="AH17" i="1"/>
  <c r="AE17"/>
  <c r="AF17" s="1"/>
  <c r="B19"/>
  <c r="Z18"/>
  <c r="AB18" s="1"/>
  <c r="E18" l="1"/>
  <c r="P19"/>
  <c r="D36" i="4"/>
  <c r="C37"/>
  <c r="AH39" i="1"/>
  <c r="AE39"/>
  <c r="A42"/>
  <c r="EF41"/>
  <c r="CH41"/>
  <c r="EL41"/>
  <c r="DT41"/>
  <c r="CZ41"/>
  <c r="CN41"/>
  <c r="BV41"/>
  <c r="BD41"/>
  <c r="FR41"/>
  <c r="EX41"/>
  <c r="ER41"/>
  <c r="DH41"/>
  <c r="BJ41"/>
  <c r="FM41"/>
  <c r="FU41"/>
  <c r="FD41"/>
  <c r="DZ41"/>
  <c r="DN41"/>
  <c r="CT41"/>
  <c r="CB41"/>
  <c r="BP41"/>
  <c r="AX41"/>
  <c r="FK40"/>
  <c r="FN40" s="1"/>
  <c r="FO40" s="1"/>
  <c r="AB40" s="1"/>
  <c r="E40" s="1"/>
  <c r="H19" i="4"/>
  <c r="U19" i="1"/>
  <c r="AH18"/>
  <c r="C20" i="4"/>
  <c r="AE18" i="1"/>
  <c r="AF18" s="1"/>
  <c r="AC18"/>
  <c r="AD18" s="1"/>
  <c r="Q18"/>
  <c r="R18" s="1"/>
  <c r="S18"/>
  <c r="T18" s="1"/>
  <c r="AH40" l="1"/>
  <c r="C38" i="4"/>
  <c r="AE40" i="1"/>
  <c r="AF39"/>
  <c r="A43"/>
  <c r="FM42"/>
  <c r="FD42"/>
  <c r="DZ42"/>
  <c r="DN42"/>
  <c r="CT42"/>
  <c r="CB42"/>
  <c r="BP42"/>
  <c r="AX42"/>
  <c r="EF42"/>
  <c r="CH42"/>
  <c r="FU42"/>
  <c r="EL42"/>
  <c r="DT42"/>
  <c r="CZ42"/>
  <c r="CN42"/>
  <c r="BV42"/>
  <c r="BD42"/>
  <c r="FR42"/>
  <c r="EX42"/>
  <c r="ER42"/>
  <c r="DH42"/>
  <c r="BJ42"/>
  <c r="FK41"/>
  <c r="FN41" s="1"/>
  <c r="FO41" s="1"/>
  <c r="AB41" s="1"/>
  <c r="E41" s="1"/>
  <c r="H20" i="4"/>
  <c r="V19" i="1"/>
  <c r="W19" s="1"/>
  <c r="B22"/>
  <c r="Z19"/>
  <c r="AB19" s="1"/>
  <c r="E19" l="1"/>
  <c r="FK42"/>
  <c r="FN42" s="1"/>
  <c r="FO42" s="1"/>
  <c r="AB42" s="1"/>
  <c r="AE41"/>
  <c r="AF41" s="1"/>
  <c r="AF40"/>
  <c r="C39" i="4"/>
  <c r="AH41" i="1"/>
  <c r="A44"/>
  <c r="EX43"/>
  <c r="ER43"/>
  <c r="DH43"/>
  <c r="BJ43"/>
  <c r="FD43"/>
  <c r="DZ43"/>
  <c r="DN43"/>
  <c r="CT43"/>
  <c r="CB43"/>
  <c r="BP43"/>
  <c r="AX43"/>
  <c r="FM43"/>
  <c r="EF43"/>
  <c r="CH43"/>
  <c r="FU43"/>
  <c r="FR43"/>
  <c r="EL43"/>
  <c r="DT43"/>
  <c r="CZ43"/>
  <c r="CN43"/>
  <c r="BV43"/>
  <c r="BD43"/>
  <c r="U22"/>
  <c r="V22" s="1"/>
  <c r="Q19"/>
  <c r="R19" s="1"/>
  <c r="S19"/>
  <c r="T19" s="1"/>
  <c r="AH19"/>
  <c r="C21" i="4"/>
  <c r="AE19" i="1"/>
  <c r="AF19" s="1"/>
  <c r="AC19"/>
  <c r="AD19" l="1"/>
  <c r="H21" i="4" s="1"/>
  <c r="F21"/>
  <c r="G107" s="1"/>
  <c r="AH42" i="1"/>
  <c r="E42"/>
  <c r="C40" i="4"/>
  <c r="AE42" i="1"/>
  <c r="AF42" s="1"/>
  <c r="D39" i="4"/>
  <c r="A45" i="1"/>
  <c r="EL44"/>
  <c r="DT44"/>
  <c r="CZ44"/>
  <c r="CN44"/>
  <c r="BV44"/>
  <c r="BD44"/>
  <c r="FR44"/>
  <c r="EX44"/>
  <c r="ER44"/>
  <c r="DH44"/>
  <c r="BJ44"/>
  <c r="FD44"/>
  <c r="DZ44"/>
  <c r="DN44"/>
  <c r="CT44"/>
  <c r="CB44"/>
  <c r="BP44"/>
  <c r="AX44"/>
  <c r="FU44"/>
  <c r="FM44"/>
  <c r="EF44"/>
  <c r="CH44"/>
  <c r="FK43"/>
  <c r="FN43" s="1"/>
  <c r="FO43" s="1"/>
  <c r="AB43" s="1"/>
  <c r="E43" s="1"/>
  <c r="W22"/>
  <c r="W23" s="1"/>
  <c r="W24" s="1"/>
  <c r="W25" s="1"/>
  <c r="W26" s="1"/>
  <c r="W27" s="1"/>
  <c r="W28" s="1"/>
  <c r="W29" s="1"/>
  <c r="W30" s="1"/>
  <c r="W31" s="1"/>
  <c r="W32" s="1"/>
  <c r="W33" s="1"/>
  <c r="X22"/>
  <c r="X23" s="1"/>
  <c r="X24" s="1"/>
  <c r="X25" s="1"/>
  <c r="X26" s="1"/>
  <c r="X27" s="1"/>
  <c r="X28" s="1"/>
  <c r="X29" s="1"/>
  <c r="X30" s="1"/>
  <c r="X31" s="1"/>
  <c r="X32" s="1"/>
  <c r="X33" s="1"/>
  <c r="X36" s="1"/>
  <c r="X37" s="1"/>
  <c r="X38" s="1"/>
  <c r="X39" s="1"/>
  <c r="X40" s="1"/>
  <c r="X41" s="1"/>
  <c r="X42" s="1"/>
  <c r="X43" s="1"/>
  <c r="X44" s="1"/>
  <c r="X45" s="1"/>
  <c r="X46" s="1"/>
  <c r="X47" s="1"/>
  <c r="X50" s="1"/>
  <c r="X51" s="1"/>
  <c r="X52" s="1"/>
  <c r="X53" s="1"/>
  <c r="X54" s="1"/>
  <c r="X55" s="1"/>
  <c r="X56" s="1"/>
  <c r="X57" s="1"/>
  <c r="X58" s="1"/>
  <c r="X59" s="1"/>
  <c r="D21" i="4"/>
  <c r="E21"/>
  <c r="P22" i="1"/>
  <c r="C41" i="4" l="1"/>
  <c r="AH43" i="1"/>
  <c r="AE43"/>
  <c r="AF43" s="1"/>
  <c r="FK44"/>
  <c r="FN44" s="1"/>
  <c r="FO44" s="1"/>
  <c r="AB44" s="1"/>
  <c r="E44" s="1"/>
  <c r="A46"/>
  <c r="FU45"/>
  <c r="FR45"/>
  <c r="EF45"/>
  <c r="CH45"/>
  <c r="FM45"/>
  <c r="EL45"/>
  <c r="DT45"/>
  <c r="CZ45"/>
  <c r="CN45"/>
  <c r="BV45"/>
  <c r="BD45"/>
  <c r="EX45"/>
  <c r="ER45"/>
  <c r="DH45"/>
  <c r="BJ45"/>
  <c r="FD45"/>
  <c r="DZ45"/>
  <c r="DN45"/>
  <c r="CT45"/>
  <c r="CB45"/>
  <c r="BP45"/>
  <c r="AX45"/>
  <c r="X60"/>
  <c r="X61" s="1"/>
  <c r="Z22"/>
  <c r="AB22" s="1"/>
  <c r="E22" s="1"/>
  <c r="AH44" l="1"/>
  <c r="C42" i="4"/>
  <c r="AE44" i="1"/>
  <c r="AF44" s="1"/>
  <c r="A47"/>
  <c r="FU46"/>
  <c r="FR46"/>
  <c r="FD46"/>
  <c r="DZ46"/>
  <c r="DN46"/>
  <c r="CT46"/>
  <c r="CB46"/>
  <c r="BP46"/>
  <c r="AX46"/>
  <c r="EF46"/>
  <c r="CH46"/>
  <c r="FM46"/>
  <c r="EL46"/>
  <c r="DT46"/>
  <c r="CZ46"/>
  <c r="CN46"/>
  <c r="BV46"/>
  <c r="BD46"/>
  <c r="EX46"/>
  <c r="ER46"/>
  <c r="DH46"/>
  <c r="BJ46"/>
  <c r="FK45"/>
  <c r="FN45" s="1"/>
  <c r="FO45" s="1"/>
  <c r="AB45" s="1"/>
  <c r="E45" s="1"/>
  <c r="C22" i="4"/>
  <c r="AH22" i="1"/>
  <c r="AE22"/>
  <c r="AC22"/>
  <c r="S22"/>
  <c r="Q22"/>
  <c r="FK46" l="1"/>
  <c r="FN46" s="1"/>
  <c r="FO46" s="1"/>
  <c r="AB46" s="1"/>
  <c r="D42" i="4"/>
  <c r="C55"/>
  <c r="G103" s="1"/>
  <c r="AH45" i="1"/>
  <c r="AE45"/>
  <c r="AF45" s="1"/>
  <c r="A50"/>
  <c r="FM47"/>
  <c r="FU47"/>
  <c r="EX47"/>
  <c r="ER47"/>
  <c r="DH47"/>
  <c r="BJ47"/>
  <c r="FR47"/>
  <c r="FD47"/>
  <c r="DZ47"/>
  <c r="DN47"/>
  <c r="CT47"/>
  <c r="CB47"/>
  <c r="BP47"/>
  <c r="AX47"/>
  <c r="EF47"/>
  <c r="CH47"/>
  <c r="EL47"/>
  <c r="DT47"/>
  <c r="CZ47"/>
  <c r="CN47"/>
  <c r="BV47"/>
  <c r="BD47"/>
  <c r="T22"/>
  <c r="S23"/>
  <c r="D24" i="4"/>
  <c r="E33"/>
  <c r="R22" i="1"/>
  <c r="Q23"/>
  <c r="Q24" s="1"/>
  <c r="AF22"/>
  <c r="AE23"/>
  <c r="AC23"/>
  <c r="AD22"/>
  <c r="F22" i="4"/>
  <c r="E46" i="1" l="1"/>
  <c r="C56" i="4"/>
  <c r="AE46" i="1"/>
  <c r="AF46" s="1"/>
  <c r="AH46"/>
  <c r="A51"/>
  <c r="EL50"/>
  <c r="DT50"/>
  <c r="CZ50"/>
  <c r="CN50"/>
  <c r="BV50"/>
  <c r="BD50"/>
  <c r="FU50"/>
  <c r="FM50"/>
  <c r="EX50"/>
  <c r="ER50"/>
  <c r="DH50"/>
  <c r="BJ50"/>
  <c r="FR50"/>
  <c r="FD50"/>
  <c r="DZ50"/>
  <c r="DN50"/>
  <c r="CT50"/>
  <c r="CB50"/>
  <c r="BP50"/>
  <c r="AX50"/>
  <c r="EF50"/>
  <c r="CH50"/>
  <c r="FK47"/>
  <c r="FN47" s="1"/>
  <c r="FO47" s="1"/>
  <c r="AB47" s="1"/>
  <c r="E47" s="1"/>
  <c r="H22" i="4"/>
  <c r="F23"/>
  <c r="AD23" i="1"/>
  <c r="AC24"/>
  <c r="S24"/>
  <c r="T23"/>
  <c r="R23"/>
  <c r="AF23"/>
  <c r="AE24"/>
  <c r="FK50" l="1"/>
  <c r="FN50" s="1"/>
  <c r="FO50" s="1"/>
  <c r="AB50" s="1"/>
  <c r="AH47"/>
  <c r="C57" i="4"/>
  <c r="AE47" i="1"/>
  <c r="AF47" s="1"/>
  <c r="A52"/>
  <c r="EF51"/>
  <c r="CH51"/>
  <c r="FU51"/>
  <c r="EL51"/>
  <c r="DT51"/>
  <c r="CZ51"/>
  <c r="CN51"/>
  <c r="BV51"/>
  <c r="BD51"/>
  <c r="FR51"/>
  <c r="EX51"/>
  <c r="ER51"/>
  <c r="DH51"/>
  <c r="BJ51"/>
  <c r="FM51"/>
  <c r="FD51"/>
  <c r="DZ51"/>
  <c r="DN51"/>
  <c r="CT51"/>
  <c r="CB51"/>
  <c r="BP51"/>
  <c r="AX51"/>
  <c r="H23" i="4"/>
  <c r="S25" i="1"/>
  <c r="T24"/>
  <c r="AE25"/>
  <c r="AF24"/>
  <c r="R24"/>
  <c r="Q25"/>
  <c r="AD24"/>
  <c r="F24" i="4"/>
  <c r="AC25" i="1"/>
  <c r="AE50" l="1"/>
  <c r="AF50" s="1"/>
  <c r="E50"/>
  <c r="AH50"/>
  <c r="C58" i="4"/>
  <c r="FK51" i="1"/>
  <c r="FN51" s="1"/>
  <c r="FO51" s="1"/>
  <c r="AB51" s="1"/>
  <c r="E57" i="4"/>
  <c r="D57"/>
  <c r="A53" i="1"/>
  <c r="FM52"/>
  <c r="FD52"/>
  <c r="DZ52"/>
  <c r="DN52"/>
  <c r="CT52"/>
  <c r="CB52"/>
  <c r="BP52"/>
  <c r="AX52"/>
  <c r="FR52"/>
  <c r="EF52"/>
  <c r="CH52"/>
  <c r="FU52"/>
  <c r="EL52"/>
  <c r="DT52"/>
  <c r="CZ52"/>
  <c r="CN52"/>
  <c r="BV52"/>
  <c r="BD52"/>
  <c r="EX52"/>
  <c r="ER52"/>
  <c r="DH52"/>
  <c r="BJ52"/>
  <c r="H24" i="4"/>
  <c r="F25"/>
  <c r="AD25" i="1"/>
  <c r="AC26"/>
  <c r="S26"/>
  <c r="T25"/>
  <c r="AF25"/>
  <c r="AE26"/>
  <c r="Q26"/>
  <c r="R25"/>
  <c r="E51" l="1"/>
  <c r="AE51"/>
  <c r="AF51" s="1"/>
  <c r="AH51"/>
  <c r="C59" i="4"/>
  <c r="FK52" i="1"/>
  <c r="FN52" s="1"/>
  <c r="FO52" s="1"/>
  <c r="AB52" s="1"/>
  <c r="E52" s="1"/>
  <c r="A54"/>
  <c r="EX53"/>
  <c r="ER53"/>
  <c r="DH53"/>
  <c r="BJ53"/>
  <c r="FU53"/>
  <c r="FD53"/>
  <c r="DZ53"/>
  <c r="DN53"/>
  <c r="CT53"/>
  <c r="CB53"/>
  <c r="BP53"/>
  <c r="AX53"/>
  <c r="FM53"/>
  <c r="EF53"/>
  <c r="CH53"/>
  <c r="FR53"/>
  <c r="FK53" s="1"/>
  <c r="FN53" s="1"/>
  <c r="FO53" s="1"/>
  <c r="AB53" s="1"/>
  <c r="E53" s="1"/>
  <c r="EL53"/>
  <c r="DT53"/>
  <c r="CZ53"/>
  <c r="CN53"/>
  <c r="BV53"/>
  <c r="BD53"/>
  <c r="H25" i="4"/>
  <c r="AF26" i="1"/>
  <c r="AE27"/>
  <c r="AC27"/>
  <c r="F26" i="4"/>
  <c r="AD26" i="1"/>
  <c r="R26"/>
  <c r="Q27"/>
  <c r="T26"/>
  <c r="S27"/>
  <c r="AE52" l="1"/>
  <c r="AF52" s="1"/>
  <c r="C61" i="4"/>
  <c r="AH53" i="1"/>
  <c r="A55"/>
  <c r="EL54"/>
  <c r="DT54"/>
  <c r="CZ54"/>
  <c r="CN54"/>
  <c r="BV54"/>
  <c r="BD54"/>
  <c r="EX54"/>
  <c r="ER54"/>
  <c r="DH54"/>
  <c r="BJ54"/>
  <c r="FD54"/>
  <c r="DZ54"/>
  <c r="DN54"/>
  <c r="CT54"/>
  <c r="CB54"/>
  <c r="BP54"/>
  <c r="AX54"/>
  <c r="FR54"/>
  <c r="FU54"/>
  <c r="FM54"/>
  <c r="EF54"/>
  <c r="CH54"/>
  <c r="AH52"/>
  <c r="C60" i="4"/>
  <c r="H26"/>
  <c r="T27" i="1"/>
  <c r="S28"/>
  <c r="AE28"/>
  <c r="AF27"/>
  <c r="R27"/>
  <c r="Q28"/>
  <c r="F27" i="4"/>
  <c r="AC28" i="1"/>
  <c r="AD27"/>
  <c r="AE53" l="1"/>
  <c r="AF53" s="1"/>
  <c r="FK54"/>
  <c r="FN54" s="1"/>
  <c r="FO54" s="1"/>
  <c r="AB54" s="1"/>
  <c r="E54" s="1"/>
  <c r="A56"/>
  <c r="FR55"/>
  <c r="EF55"/>
  <c r="CH55"/>
  <c r="FM55"/>
  <c r="EL55"/>
  <c r="DT55"/>
  <c r="CZ55"/>
  <c r="CN55"/>
  <c r="BV55"/>
  <c r="BD55"/>
  <c r="FU55"/>
  <c r="EX55"/>
  <c r="ER55"/>
  <c r="DH55"/>
  <c r="BJ55"/>
  <c r="FD55"/>
  <c r="DZ55"/>
  <c r="DN55"/>
  <c r="CT55"/>
  <c r="CB55"/>
  <c r="BP55"/>
  <c r="AX55"/>
  <c r="D60" i="4"/>
  <c r="H27"/>
  <c r="AE29" i="1"/>
  <c r="AF28"/>
  <c r="F28" i="4"/>
  <c r="AC29" i="1"/>
  <c r="AD28"/>
  <c r="R28"/>
  <c r="Q29"/>
  <c r="T28"/>
  <c r="S29"/>
  <c r="AE54" l="1"/>
  <c r="AF54" s="1"/>
  <c r="C62" i="4"/>
  <c r="AH54" i="1"/>
  <c r="A57"/>
  <c r="FU56"/>
  <c r="FD56"/>
  <c r="DZ56"/>
  <c r="DN56"/>
  <c r="CT56"/>
  <c r="CB56"/>
  <c r="BP56"/>
  <c r="AX56"/>
  <c r="EF56"/>
  <c r="CH56"/>
  <c r="FR56"/>
  <c r="FM56"/>
  <c r="EL56"/>
  <c r="DT56"/>
  <c r="CZ56"/>
  <c r="CN56"/>
  <c r="BV56"/>
  <c r="BD56"/>
  <c r="EX56"/>
  <c r="ER56"/>
  <c r="DH56"/>
  <c r="BJ56"/>
  <c r="FK55"/>
  <c r="FN55" s="1"/>
  <c r="FO55" s="1"/>
  <c r="AB55" s="1"/>
  <c r="E55" s="1"/>
  <c r="H28" i="4"/>
  <c r="AF29" i="1"/>
  <c r="AE30"/>
  <c r="Q30"/>
  <c r="R29"/>
  <c r="S30"/>
  <c r="T29"/>
  <c r="F29" i="4"/>
  <c r="AD29" i="1"/>
  <c r="AC30"/>
  <c r="FK56" l="1"/>
  <c r="FN56" s="1"/>
  <c r="FO56" s="1"/>
  <c r="AB56" s="1"/>
  <c r="A58"/>
  <c r="FM57"/>
  <c r="EX57"/>
  <c r="ER57"/>
  <c r="DH57"/>
  <c r="BJ57"/>
  <c r="FR57"/>
  <c r="FD57"/>
  <c r="DZ57"/>
  <c r="DN57"/>
  <c r="CT57"/>
  <c r="CB57"/>
  <c r="BP57"/>
  <c r="AX57"/>
  <c r="FU57"/>
  <c r="EF57"/>
  <c r="CH57"/>
  <c r="EL57"/>
  <c r="DT57"/>
  <c r="CZ57"/>
  <c r="CN57"/>
  <c r="BV57"/>
  <c r="BD57"/>
  <c r="AH55"/>
  <c r="C63" i="4"/>
  <c r="AE55" i="1"/>
  <c r="AF55" s="1"/>
  <c r="H29" i="4"/>
  <c r="Q31" i="1"/>
  <c r="R30"/>
  <c r="F30" i="4"/>
  <c r="AD30" i="1"/>
  <c r="AC31"/>
  <c r="S31"/>
  <c r="T30"/>
  <c r="AE31"/>
  <c r="AF30"/>
  <c r="C64" i="4" l="1"/>
  <c r="E56" i="1"/>
  <c r="AH56"/>
  <c r="A59"/>
  <c r="FR58"/>
  <c r="EL58"/>
  <c r="DT58"/>
  <c r="CZ58"/>
  <c r="CN58"/>
  <c r="BV58"/>
  <c r="BD58"/>
  <c r="FU58"/>
  <c r="FM58"/>
  <c r="EX58"/>
  <c r="ER58"/>
  <c r="DH58"/>
  <c r="BJ58"/>
  <c r="FD58"/>
  <c r="DZ58"/>
  <c r="DN58"/>
  <c r="CT58"/>
  <c r="CB58"/>
  <c r="BP58"/>
  <c r="AX58"/>
  <c r="EF58"/>
  <c r="CH58"/>
  <c r="FK57"/>
  <c r="FN57" s="1"/>
  <c r="FO57" s="1"/>
  <c r="AB57" s="1"/>
  <c r="E57" s="1"/>
  <c r="D63" i="4"/>
  <c r="AE56" i="1"/>
  <c r="AF56" s="1"/>
  <c r="H30" i="4"/>
  <c r="F31"/>
  <c r="AC32" i="1"/>
  <c r="AD31"/>
  <c r="Q32"/>
  <c r="R31"/>
  <c r="T31"/>
  <c r="S32"/>
  <c r="AF31"/>
  <c r="AE32"/>
  <c r="EF59" l="1"/>
  <c r="CH59"/>
  <c r="A60"/>
  <c r="EL59"/>
  <c r="DT59"/>
  <c r="CZ59"/>
  <c r="CN59"/>
  <c r="BV59"/>
  <c r="BD59"/>
  <c r="FR59"/>
  <c r="EX59"/>
  <c r="ER59"/>
  <c r="DH59"/>
  <c r="BJ59"/>
  <c r="FM59"/>
  <c r="FU59"/>
  <c r="FD59"/>
  <c r="DZ59"/>
  <c r="DN59"/>
  <c r="CT59"/>
  <c r="CB59"/>
  <c r="BP59"/>
  <c r="AX59"/>
  <c r="FK58"/>
  <c r="FN58" s="1"/>
  <c r="FO58" s="1"/>
  <c r="AB58" s="1"/>
  <c r="E58" s="1"/>
  <c r="AH57"/>
  <c r="C65" i="4"/>
  <c r="AE57" i="1"/>
  <c r="AF57" s="1"/>
  <c r="H31" i="4"/>
  <c r="T32" i="1"/>
  <c r="S33"/>
  <c r="T33" s="1"/>
  <c r="AF32"/>
  <c r="AE33"/>
  <c r="AF33" s="1"/>
  <c r="AD32"/>
  <c r="AC33"/>
  <c r="F32" i="4"/>
  <c r="Q33" i="1"/>
  <c r="R32"/>
  <c r="A61" l="1"/>
  <c r="DN60"/>
  <c r="BP60"/>
  <c r="EL60"/>
  <c r="CN60"/>
  <c r="FR60"/>
  <c r="EX60"/>
  <c r="CB60"/>
  <c r="DZ60"/>
  <c r="AX60"/>
  <c r="CT60"/>
  <c r="FD60"/>
  <c r="CH60"/>
  <c r="EF60"/>
  <c r="BD60"/>
  <c r="CZ60"/>
  <c r="ER60"/>
  <c r="FM60"/>
  <c r="BV60"/>
  <c r="DT60"/>
  <c r="FU60"/>
  <c r="BJ60"/>
  <c r="DH60"/>
  <c r="C66" i="4"/>
  <c r="AH58" i="1"/>
  <c r="AE58"/>
  <c r="AF58" s="1"/>
  <c r="D66" i="4"/>
  <c r="FK59" i="1"/>
  <c r="FN59" s="1"/>
  <c r="FO59" s="1"/>
  <c r="AB59" s="1"/>
  <c r="E59" s="1"/>
  <c r="H32" i="4"/>
  <c r="Q36" i="1"/>
  <c r="R33"/>
  <c r="AD33"/>
  <c r="F33" i="4"/>
  <c r="AC36" i="1"/>
  <c r="AH59" l="1"/>
  <c r="C67" i="4"/>
  <c r="AE59" i="1"/>
  <c r="AF59" s="1"/>
  <c r="CT61"/>
  <c r="AX61"/>
  <c r="DT61"/>
  <c r="BV61"/>
  <c r="FR61"/>
  <c r="BD61"/>
  <c r="CZ61"/>
  <c r="FD61"/>
  <c r="FM61"/>
  <c r="CN61"/>
  <c r="EL61"/>
  <c r="ER61"/>
  <c r="BJ61"/>
  <c r="DH61"/>
  <c r="CB61"/>
  <c r="DZ61"/>
  <c r="BP61"/>
  <c r="DN61"/>
  <c r="FU61"/>
  <c r="CH61"/>
  <c r="EF61"/>
  <c r="EX61"/>
  <c r="FK60"/>
  <c r="FN60" s="1"/>
  <c r="FO60" s="1"/>
  <c r="AB60" s="1"/>
  <c r="E60" s="1"/>
  <c r="H33" i="4"/>
  <c r="AD36" i="1"/>
  <c r="F34" i="4"/>
  <c r="AC37" i="1"/>
  <c r="R36"/>
  <c r="Q37"/>
  <c r="C68" i="4" l="1"/>
  <c r="AH60" i="1"/>
  <c r="AE60"/>
  <c r="AF60" s="1"/>
  <c r="FK61"/>
  <c r="FN61" s="1"/>
  <c r="FO61" s="1"/>
  <c r="AB61" s="1"/>
  <c r="E61" s="1"/>
  <c r="H34" i="4"/>
  <c r="Q38" i="1"/>
  <c r="R37"/>
  <c r="AD37"/>
  <c r="F35" i="4"/>
  <c r="AC38" i="1"/>
  <c r="C69" i="4" l="1"/>
  <c r="AH61" i="1"/>
  <c r="AE61"/>
  <c r="AF61" s="1"/>
  <c r="H35" i="4"/>
  <c r="AD38" i="1"/>
  <c r="F36" i="4"/>
  <c r="AC39" i="1"/>
  <c r="R38"/>
  <c r="Q39"/>
  <c r="D69" i="4" l="1"/>
  <c r="E69"/>
  <c r="H36"/>
  <c r="Q40" i="1"/>
  <c r="R39"/>
  <c r="AD39"/>
  <c r="F37" i="4"/>
  <c r="AC40" i="1"/>
  <c r="H37" i="4" l="1"/>
  <c r="Q41" i="1"/>
  <c r="R40"/>
  <c r="F38" i="4"/>
  <c r="AC41" i="1"/>
  <c r="AD40"/>
  <c r="H38" i="4" l="1"/>
  <c r="R41" i="1"/>
  <c r="Q42"/>
  <c r="F39" i="4"/>
  <c r="AC42" i="1"/>
  <c r="AD41"/>
  <c r="H39" i="4" l="1"/>
  <c r="AC43" i="1"/>
  <c r="F40" i="4"/>
  <c r="AD42" i="1"/>
  <c r="R42"/>
  <c r="Q43"/>
  <c r="H40" i="4" l="1"/>
  <c r="Q44" i="1"/>
  <c r="R43"/>
  <c r="AD43"/>
  <c r="F41" i="4"/>
  <c r="AC44" i="1"/>
  <c r="H41" i="4" l="1"/>
  <c r="F42"/>
  <c r="AC45" i="1"/>
  <c r="AD44"/>
  <c r="Q45"/>
  <c r="R44"/>
  <c r="H42" i="4" l="1"/>
  <c r="AD45" i="1"/>
  <c r="F55" i="4"/>
  <c r="AC46" i="1"/>
  <c r="R45"/>
  <c r="Q46"/>
  <c r="H55" i="4" l="1"/>
  <c r="R46" i="1"/>
  <c r="Q47"/>
  <c r="F56" i="4"/>
  <c r="AD46" i="1"/>
  <c r="AC47"/>
  <c r="G57" i="4" s="1"/>
  <c r="G109" s="1"/>
  <c r="H56" l="1"/>
  <c r="AD47" i="1"/>
  <c r="AC50"/>
  <c r="F57" i="4"/>
  <c r="R47" i="1"/>
  <c r="Q50"/>
  <c r="H57" i="4" l="1"/>
  <c r="R50" i="1"/>
  <c r="Q51"/>
  <c r="AD50"/>
  <c r="G58" i="4"/>
  <c r="F58"/>
  <c r="AC51" i="1"/>
  <c r="H58" i="4" l="1"/>
  <c r="G59"/>
  <c r="AD51" i="1"/>
  <c r="F59" i="4"/>
  <c r="AC52" i="1"/>
  <c r="R51"/>
  <c r="Q52"/>
  <c r="H59" i="4" l="1"/>
  <c r="R52" i="1"/>
  <c r="Q53"/>
  <c r="F60" i="4"/>
  <c r="AC53" i="1"/>
  <c r="G60" i="4"/>
  <c r="AD52" i="1"/>
  <c r="H60" i="4" l="1"/>
  <c r="R53" i="1"/>
  <c r="Q54"/>
  <c r="F61" i="4"/>
  <c r="AD53" i="1"/>
  <c r="G61" i="4"/>
  <c r="AC54" i="1"/>
  <c r="H61" i="4" l="1"/>
  <c r="F62"/>
  <c r="AD54" i="1"/>
  <c r="G62" i="4"/>
  <c r="AC55" i="1"/>
  <c r="Q55"/>
  <c r="R54"/>
  <c r="H62" i="4" l="1"/>
  <c r="R55" i="1"/>
  <c r="Q56"/>
  <c r="AD55"/>
  <c r="G63" i="4"/>
  <c r="AC56" i="1"/>
  <c r="F63" i="4"/>
  <c r="H63" l="1"/>
  <c r="G64"/>
  <c r="F64"/>
  <c r="AC57" i="1"/>
  <c r="AD56"/>
  <c r="Q57"/>
  <c r="R56"/>
  <c r="H64" i="4" l="1"/>
  <c r="R57" i="1"/>
  <c r="Q58"/>
  <c r="F65" i="4"/>
  <c r="G65"/>
  <c r="AC58" i="1"/>
  <c r="AD57"/>
  <c r="H65" i="4" l="1"/>
  <c r="G66"/>
  <c r="AD58" i="1"/>
  <c r="F66" i="4"/>
  <c r="AC59" i="1"/>
  <c r="Q59"/>
  <c r="R58"/>
  <c r="H66" i="4" l="1"/>
  <c r="R59" i="1"/>
  <c r="Q60"/>
  <c r="G67" i="4"/>
  <c r="AD59" i="1"/>
  <c r="F67" i="4"/>
  <c r="G116"/>
  <c r="AC60" i="1"/>
  <c r="H67" i="4" l="1"/>
  <c r="Q61" i="1"/>
  <c r="R60"/>
  <c r="G68" i="4"/>
  <c r="AC61" i="1"/>
  <c r="G118" i="4" s="1"/>
  <c r="F68"/>
  <c r="AD60" i="1"/>
  <c r="H68" i="4" l="1"/>
  <c r="R61" i="1"/>
  <c r="G69" i="4"/>
  <c r="F69"/>
  <c r="G120"/>
  <c r="AD61" i="1"/>
  <c r="H69" i="4" l="1"/>
  <c r="G121"/>
  <c r="G123" l="1"/>
  <c r="N9" i="1" l="1"/>
  <c r="AJ9" l="1"/>
  <c r="D10"/>
  <c r="AL9" l="1"/>
  <c r="FL10"/>
  <c r="F10" s="1"/>
  <c r="G10" s="1"/>
  <c r="AO9" l="1"/>
  <c r="AP9" s="1"/>
  <c r="AM9"/>
  <c r="AN9" s="1"/>
  <c r="AR9"/>
  <c r="I10"/>
  <c r="H10"/>
  <c r="J10" l="1"/>
  <c r="L10" s="1"/>
  <c r="K10" l="1"/>
  <c r="M10"/>
  <c r="N10" s="1"/>
  <c r="D11" l="1"/>
  <c r="FL11" s="1"/>
  <c r="F11" s="1"/>
  <c r="G11" s="1"/>
  <c r="AJ10"/>
  <c r="AL10" s="1"/>
  <c r="H11" l="1"/>
  <c r="J11" s="1"/>
  <c r="I11"/>
  <c r="AR10"/>
  <c r="AM10"/>
  <c r="AN10" l="1"/>
  <c r="AO10" s="1"/>
  <c r="AP10" s="1"/>
  <c r="K11"/>
  <c r="L11" s="1"/>
  <c r="M11" l="1"/>
  <c r="N11" s="1"/>
  <c r="D12" l="1"/>
  <c r="FL12" s="1"/>
  <c r="F12" s="1"/>
  <c r="G12" s="1"/>
  <c r="I12" s="1"/>
  <c r="AJ11"/>
  <c r="AL11" s="1"/>
  <c r="AR11" l="1"/>
  <c r="AM11"/>
  <c r="H12"/>
  <c r="J12" s="1"/>
  <c r="AN11" l="1"/>
  <c r="AO11" s="1"/>
  <c r="AP11" s="1"/>
  <c r="K12"/>
  <c r="L12" s="1"/>
  <c r="M12" l="1"/>
  <c r="N12" s="1"/>
  <c r="D13" l="1"/>
  <c r="FL13" s="1"/>
  <c r="F13" s="1"/>
  <c r="G13" s="1"/>
  <c r="I13" s="1"/>
  <c r="AJ12"/>
  <c r="AL12" s="1"/>
  <c r="AR12" l="1"/>
  <c r="AM12"/>
  <c r="H13"/>
  <c r="J13" s="1"/>
  <c r="K13" l="1"/>
  <c r="L13" s="1"/>
  <c r="M13" s="1"/>
  <c r="N13" s="1"/>
  <c r="AN12"/>
  <c r="AO12" s="1"/>
  <c r="AP12" s="1"/>
  <c r="D14" l="1"/>
  <c r="FL14" s="1"/>
  <c r="F14" s="1"/>
  <c r="AJ13"/>
  <c r="AL13" s="1"/>
  <c r="AM13" s="1"/>
  <c r="AN13" s="1"/>
  <c r="AO13" s="1"/>
  <c r="AP13" s="1"/>
  <c r="G14" l="1"/>
  <c r="H14" s="1"/>
  <c r="J14" s="1"/>
  <c r="AR13"/>
  <c r="I14" l="1"/>
  <c r="K14" s="1"/>
  <c r="L14" l="1"/>
  <c r="M14" s="1"/>
  <c r="N14" s="1"/>
  <c r="D15" s="1"/>
  <c r="FL15" s="1"/>
  <c r="F15" s="1"/>
  <c r="G15" s="1"/>
  <c r="I15" s="1"/>
  <c r="H15" l="1"/>
  <c r="J15" s="1"/>
  <c r="L15" s="1"/>
  <c r="M15" s="1"/>
  <c r="N15" s="1"/>
  <c r="D16" s="1"/>
  <c r="FL16" s="1"/>
  <c r="F16" s="1"/>
  <c r="G16" s="1"/>
  <c r="H16" s="1"/>
  <c r="J16" s="1"/>
  <c r="AJ14"/>
  <c r="AL14" s="1"/>
  <c r="AM14" s="1"/>
  <c r="AN14" s="1"/>
  <c r="AO14" s="1"/>
  <c r="AP14" s="1"/>
  <c r="K15" l="1"/>
  <c r="I16"/>
  <c r="L16" s="1"/>
  <c r="M16" s="1"/>
  <c r="N16" s="1"/>
  <c r="AJ15"/>
  <c r="AL15" s="1"/>
  <c r="AM15" s="1"/>
  <c r="AN15" s="1"/>
  <c r="AO15" s="1"/>
  <c r="AP15" s="1"/>
  <c r="AR14"/>
  <c r="K16" l="1"/>
  <c r="AR15"/>
  <c r="D17"/>
  <c r="FL17" s="1"/>
  <c r="F17" s="1"/>
  <c r="AJ16"/>
  <c r="AL16" s="1"/>
  <c r="G17" l="1"/>
  <c r="H17" s="1"/>
  <c r="J17" s="1"/>
  <c r="AR16"/>
  <c r="AM16"/>
  <c r="AN16" s="1"/>
  <c r="AO16" s="1"/>
  <c r="AP16" s="1"/>
  <c r="I17" l="1"/>
  <c r="L17" s="1"/>
  <c r="M17" s="1"/>
  <c r="N17" s="1"/>
  <c r="K17" l="1"/>
  <c r="AJ17"/>
  <c r="AL17" s="1"/>
  <c r="D18"/>
  <c r="FL18" s="1"/>
  <c r="F18" s="1"/>
  <c r="G18" s="1"/>
  <c r="AR17" l="1"/>
  <c r="AM17"/>
  <c r="AN17" s="1"/>
  <c r="AO17" s="1"/>
  <c r="AP17" s="1"/>
  <c r="I18"/>
  <c r="H18"/>
  <c r="J18" l="1"/>
  <c r="L18" s="1"/>
  <c r="M18" s="1"/>
  <c r="N18" s="1"/>
  <c r="K18" l="1"/>
  <c r="AJ18"/>
  <c r="AL18" s="1"/>
  <c r="D19"/>
  <c r="FL19" s="1"/>
  <c r="F19" s="1"/>
  <c r="G19" s="1"/>
  <c r="H19" l="1"/>
  <c r="J19" s="1"/>
  <c r="AR18"/>
  <c r="AM18"/>
  <c r="AN18" s="1"/>
  <c r="AO18" s="1"/>
  <c r="AP18" s="1"/>
  <c r="I19"/>
  <c r="K19" l="1"/>
  <c r="L19" s="1"/>
  <c r="M19" l="1"/>
  <c r="N19" s="1"/>
  <c r="AJ19" l="1"/>
  <c r="AL19" s="1"/>
  <c r="AR19" s="1"/>
  <c r="D22"/>
  <c r="FL22" s="1"/>
  <c r="F22" s="1"/>
  <c r="G22" s="1"/>
  <c r="AM19" l="1"/>
  <c r="AN19" s="1"/>
  <c r="AO19" s="1"/>
  <c r="AP19" s="1"/>
  <c r="I22"/>
  <c r="H22"/>
  <c r="J22" l="1"/>
  <c r="K22" s="1"/>
  <c r="L22" l="1"/>
  <c r="M22" s="1"/>
  <c r="N22" s="1"/>
  <c r="D23" s="1"/>
  <c r="FL23" s="1"/>
  <c r="F23" s="1"/>
  <c r="G23" s="1"/>
  <c r="AJ22" l="1"/>
  <c r="AL22" s="1"/>
  <c r="AR22" s="1"/>
  <c r="I23"/>
  <c r="H23"/>
  <c r="AM22" l="1"/>
  <c r="AN22" s="1"/>
  <c r="AO22" s="1"/>
  <c r="AP22" s="1"/>
  <c r="J23"/>
  <c r="K23" s="1"/>
  <c r="L23" l="1"/>
  <c r="M23" s="1"/>
  <c r="N23" s="1"/>
  <c r="D24" s="1"/>
  <c r="FL24" s="1"/>
  <c r="F24" s="1"/>
  <c r="G24" s="1"/>
  <c r="AJ23" l="1"/>
  <c r="AL23" s="1"/>
  <c r="AM23" s="1"/>
  <c r="AN23" s="1"/>
  <c r="I24"/>
  <c r="H24"/>
  <c r="AR23" l="1"/>
  <c r="AO23"/>
  <c r="AP23" s="1"/>
  <c r="J24"/>
  <c r="K24" s="1"/>
  <c r="L24" l="1"/>
  <c r="M24" s="1"/>
  <c r="N24" s="1"/>
  <c r="D25" s="1"/>
  <c r="FL25" s="1"/>
  <c r="F25" s="1"/>
  <c r="G25" s="1"/>
  <c r="AJ24" l="1"/>
  <c r="AL24" s="1"/>
  <c r="AM24" s="1"/>
  <c r="AN24" s="1"/>
  <c r="AO24" s="1"/>
  <c r="AP24" s="1"/>
  <c r="I25"/>
  <c r="H25"/>
  <c r="AR24" l="1"/>
  <c r="J25"/>
  <c r="L25" s="1"/>
  <c r="M25" s="1"/>
  <c r="N25" s="1"/>
  <c r="K25" l="1"/>
  <c r="AJ25"/>
  <c r="AL25" s="1"/>
  <c r="D26"/>
  <c r="FL26" s="1"/>
  <c r="F26" s="1"/>
  <c r="G26" s="1"/>
  <c r="AM25" l="1"/>
  <c r="AN25" s="1"/>
  <c r="AO25" s="1"/>
  <c r="AP25" s="1"/>
  <c r="AR25"/>
  <c r="I26"/>
  <c r="H26"/>
  <c r="K26" l="1"/>
  <c r="J26"/>
  <c r="L26" s="1"/>
  <c r="M26" s="1"/>
  <c r="N26" s="1"/>
  <c r="D27" l="1"/>
  <c r="FL27" s="1"/>
  <c r="F27" s="1"/>
  <c r="G27" s="1"/>
  <c r="AJ26"/>
  <c r="AL26" s="1"/>
  <c r="I27" l="1"/>
  <c r="H27"/>
  <c r="AR26"/>
  <c r="AM26"/>
  <c r="AN26" s="1"/>
  <c r="AO26" s="1"/>
  <c r="AP26" s="1"/>
  <c r="J27" l="1"/>
  <c r="K27" s="1"/>
  <c r="L27" l="1"/>
  <c r="M27" s="1"/>
  <c r="N27" s="1"/>
  <c r="AJ27" s="1"/>
  <c r="AL27" s="1"/>
  <c r="D28" l="1"/>
  <c r="FL28" s="1"/>
  <c r="F28" s="1"/>
  <c r="G28" s="1"/>
  <c r="H28" s="1"/>
  <c r="AR27"/>
  <c r="AM27"/>
  <c r="AN27" s="1"/>
  <c r="AO27" s="1"/>
  <c r="AP27" s="1"/>
  <c r="I28" l="1"/>
  <c r="J28"/>
  <c r="K28" l="1"/>
  <c r="L28"/>
  <c r="M28" s="1"/>
  <c r="N28" s="1"/>
  <c r="AJ28" s="1"/>
  <c r="AL28" s="1"/>
  <c r="D29" l="1"/>
  <c r="FL29" s="1"/>
  <c r="F29" s="1"/>
  <c r="G29" s="1"/>
  <c r="H29" s="1"/>
  <c r="AM28"/>
  <c r="AN28" s="1"/>
  <c r="AO28" s="1"/>
  <c r="AP28" s="1"/>
  <c r="AR28"/>
  <c r="I29" l="1"/>
  <c r="K29" s="1"/>
  <c r="J29"/>
  <c r="L29" l="1"/>
  <c r="M29" s="1"/>
  <c r="N29" s="1"/>
  <c r="AJ29" s="1"/>
  <c r="AL29" s="1"/>
  <c r="D30" l="1"/>
  <c r="FL30" s="1"/>
  <c r="F30" s="1"/>
  <c r="G30" s="1"/>
  <c r="H30" s="1"/>
  <c r="AM29"/>
  <c r="AN29" s="1"/>
  <c r="AO29" s="1"/>
  <c r="AP29" s="1"/>
  <c r="AR29"/>
  <c r="I30" l="1"/>
  <c r="J30"/>
  <c r="L30" l="1"/>
  <c r="M30" s="1"/>
  <c r="N30" s="1"/>
  <c r="AJ30" s="1"/>
  <c r="AL30" s="1"/>
  <c r="K30"/>
  <c r="D31" l="1"/>
  <c r="FL31" s="1"/>
  <c r="F31" s="1"/>
  <c r="G31" s="1"/>
  <c r="H31" s="1"/>
  <c r="AR30"/>
  <c r="AM30"/>
  <c r="AN30" s="1"/>
  <c r="AO30" s="1"/>
  <c r="AP30" s="1"/>
  <c r="I31" l="1"/>
  <c r="J31"/>
  <c r="L31" l="1"/>
  <c r="M31" s="1"/>
  <c r="N31" s="1"/>
  <c r="AJ31" s="1"/>
  <c r="AL31" s="1"/>
  <c r="K31"/>
  <c r="D32" l="1"/>
  <c r="FL32" s="1"/>
  <c r="F32" s="1"/>
  <c r="G32" s="1"/>
  <c r="H32" s="1"/>
  <c r="AM31"/>
  <c r="AN31" s="1"/>
  <c r="AO31" s="1"/>
  <c r="AP31" s="1"/>
  <c r="AR31"/>
  <c r="I32" l="1"/>
  <c r="J32"/>
  <c r="K32" l="1"/>
  <c r="L32" s="1"/>
  <c r="M32" s="1"/>
  <c r="N32" s="1"/>
  <c r="AJ32" l="1"/>
  <c r="AL32" s="1"/>
  <c r="AR32" s="1"/>
  <c r="D33"/>
  <c r="FL33" s="1"/>
  <c r="F33" s="1"/>
  <c r="G33" s="1"/>
  <c r="H33" s="1"/>
  <c r="J33" s="1"/>
  <c r="I33" l="1"/>
  <c r="K33" s="1"/>
  <c r="AM32"/>
  <c r="AN32" s="1"/>
  <c r="AO32" s="1"/>
  <c r="AP32" s="1"/>
  <c r="L33" l="1"/>
  <c r="M33" s="1"/>
  <c r="N33" s="1"/>
  <c r="AJ33" s="1"/>
  <c r="AL33" s="1"/>
  <c r="AM33" s="1"/>
  <c r="AN33" s="1"/>
  <c r="AO33" s="1"/>
  <c r="AP33" s="1"/>
  <c r="AR33" l="1"/>
  <c r="D36"/>
  <c r="FL36" s="1"/>
  <c r="F36" s="1"/>
  <c r="G36" s="1"/>
  <c r="I36" s="1"/>
  <c r="H36" l="1"/>
  <c r="J36" s="1"/>
  <c r="L36" s="1"/>
  <c r="M36" s="1"/>
  <c r="N36" s="1"/>
  <c r="AJ36" s="1"/>
  <c r="AL36" s="1"/>
  <c r="K36"/>
  <c r="D37" l="1"/>
  <c r="FL37" s="1"/>
  <c r="F37" s="1"/>
  <c r="G37" s="1"/>
  <c r="I37" s="1"/>
  <c r="K37" s="1"/>
  <c r="AM36"/>
  <c r="AN36" s="1"/>
  <c r="AO36" s="1"/>
  <c r="AP36" s="1"/>
  <c r="AR36"/>
  <c r="H37" l="1"/>
  <c r="J37" s="1"/>
  <c r="L37" s="1"/>
  <c r="M37" s="1"/>
  <c r="N37" s="1"/>
  <c r="AJ37" l="1"/>
  <c r="AL37" s="1"/>
  <c r="D38"/>
  <c r="FL38" s="1"/>
  <c r="F38" s="1"/>
  <c r="G38" s="1"/>
  <c r="I38" l="1"/>
  <c r="K38" s="1"/>
  <c r="H38"/>
  <c r="AO37"/>
  <c r="AP37" s="1"/>
  <c r="AR37"/>
  <c r="AM37"/>
  <c r="AN37" s="1"/>
  <c r="J38" l="1"/>
  <c r="L38" s="1"/>
  <c r="M38" s="1"/>
  <c r="N38" s="1"/>
  <c r="D39" l="1"/>
  <c r="FL39" s="1"/>
  <c r="F39" s="1"/>
  <c r="G39" s="1"/>
  <c r="AJ38"/>
  <c r="AL38" s="1"/>
  <c r="I39" l="1"/>
  <c r="K39" s="1"/>
  <c r="H39"/>
  <c r="AR38"/>
  <c r="AM38"/>
  <c r="AN38" s="1"/>
  <c r="AO38" s="1"/>
  <c r="AP38" s="1"/>
  <c r="J39" l="1"/>
  <c r="L39" s="1"/>
  <c r="M39" s="1"/>
  <c r="N39" s="1"/>
  <c r="AJ39" l="1"/>
  <c r="AL39" s="1"/>
  <c r="D40"/>
  <c r="FL40" s="1"/>
  <c r="F40" s="1"/>
  <c r="G40" s="1"/>
  <c r="AM39" l="1"/>
  <c r="AN39" s="1"/>
  <c r="AO39" s="1"/>
  <c r="AP39" s="1"/>
  <c r="AR39"/>
  <c r="I40"/>
  <c r="K40" s="1"/>
  <c r="H40"/>
  <c r="J40" l="1"/>
  <c r="L40" s="1"/>
  <c r="M40" s="1"/>
  <c r="N40" s="1"/>
  <c r="D41" l="1"/>
  <c r="FL41" s="1"/>
  <c r="F41" s="1"/>
  <c r="G41" s="1"/>
  <c r="AJ40"/>
  <c r="AL40" s="1"/>
  <c r="I41" l="1"/>
  <c r="K41" s="1"/>
  <c r="H41"/>
  <c r="AM40"/>
  <c r="AN40" s="1"/>
  <c r="AO40" s="1"/>
  <c r="AP40" s="1"/>
  <c r="AR40"/>
  <c r="J41" l="1"/>
  <c r="L41" s="1"/>
  <c r="M41" s="1"/>
  <c r="N41" s="1"/>
  <c r="D42" l="1"/>
  <c r="FL42" s="1"/>
  <c r="F42" s="1"/>
  <c r="G42" s="1"/>
  <c r="AJ41"/>
  <c r="AL41" s="1"/>
  <c r="I42" l="1"/>
  <c r="K42" s="1"/>
  <c r="H42"/>
  <c r="AR41"/>
  <c r="AM41"/>
  <c r="AN41" s="1"/>
  <c r="AO41" s="1"/>
  <c r="AP41" s="1"/>
  <c r="J42" l="1"/>
  <c r="L42" s="1"/>
  <c r="M42" s="1"/>
  <c r="N42" s="1"/>
  <c r="D43" l="1"/>
  <c r="FL43" s="1"/>
  <c r="F43" s="1"/>
  <c r="G43" s="1"/>
  <c r="AJ42"/>
  <c r="AL42" s="1"/>
  <c r="I43" l="1"/>
  <c r="K43" s="1"/>
  <c r="H43"/>
  <c r="AM42"/>
  <c r="AN42" s="1"/>
  <c r="AO42" s="1"/>
  <c r="AP42" s="1"/>
  <c r="AR42"/>
  <c r="J43" l="1"/>
  <c r="L43" s="1"/>
  <c r="M43" s="1"/>
  <c r="N43" s="1"/>
  <c r="D44" l="1"/>
  <c r="FL44" s="1"/>
  <c r="F44" s="1"/>
  <c r="G44" s="1"/>
  <c r="AJ43"/>
  <c r="AL43" s="1"/>
  <c r="I44" l="1"/>
  <c r="K44" s="1"/>
  <c r="H44"/>
  <c r="AR43"/>
  <c r="AM43"/>
  <c r="AN43" s="1"/>
  <c r="AO43" s="1"/>
  <c r="AP43" s="1"/>
  <c r="J44" l="1"/>
  <c r="L44" s="1"/>
  <c r="M44" s="1"/>
  <c r="N44" s="1"/>
  <c r="D45" l="1"/>
  <c r="FL45" s="1"/>
  <c r="F45" s="1"/>
  <c r="G45" s="1"/>
  <c r="AJ44"/>
  <c r="AL44" s="1"/>
  <c r="I45" l="1"/>
  <c r="K45" s="1"/>
  <c r="H45"/>
  <c r="AM44"/>
  <c r="AN44" s="1"/>
  <c r="AO44" s="1"/>
  <c r="AP44" s="1"/>
  <c r="AR44"/>
  <c r="J45" l="1"/>
  <c r="L45" s="1"/>
  <c r="M45" s="1"/>
  <c r="N45" s="1"/>
  <c r="AJ45" l="1"/>
  <c r="AL45" s="1"/>
  <c r="D46"/>
  <c r="FL46" s="1"/>
  <c r="F46" s="1"/>
  <c r="G46" s="1"/>
  <c r="AM45" l="1"/>
  <c r="AN45" s="1"/>
  <c r="AO45" s="1"/>
  <c r="AP45" s="1"/>
  <c r="AR45"/>
  <c r="I46"/>
  <c r="K46" s="1"/>
  <c r="H46"/>
  <c r="J46" l="1"/>
  <c r="L46" s="1"/>
  <c r="M46" s="1"/>
  <c r="N46" s="1"/>
  <c r="D47" l="1"/>
  <c r="FL47" s="1"/>
  <c r="F47" s="1"/>
  <c r="G47" s="1"/>
  <c r="AJ46"/>
  <c r="AL46" s="1"/>
  <c r="I47" l="1"/>
  <c r="K47" s="1"/>
  <c r="H47"/>
  <c r="AR46"/>
  <c r="AM46"/>
  <c r="AN46" s="1"/>
  <c r="AO46" s="1"/>
  <c r="AP46" s="1"/>
  <c r="J47" l="1"/>
  <c r="L47" s="1"/>
  <c r="M47" s="1"/>
  <c r="N47" s="1"/>
  <c r="D50" l="1"/>
  <c r="FL50" s="1"/>
  <c r="F50" s="1"/>
  <c r="G50" s="1"/>
  <c r="AJ47"/>
  <c r="AL47" s="1"/>
  <c r="I50" l="1"/>
  <c r="K50" s="1"/>
  <c r="H50"/>
  <c r="J50" s="1"/>
  <c r="AM47"/>
  <c r="AN47" s="1"/>
  <c r="AO47" s="1"/>
  <c r="AP47" s="1"/>
  <c r="AR47"/>
  <c r="L50" l="1"/>
  <c r="M50" s="1"/>
  <c r="N50" s="1"/>
  <c r="D51" s="1"/>
  <c r="FL51" s="1"/>
  <c r="F51" s="1"/>
  <c r="G51" s="1"/>
  <c r="AJ50" l="1"/>
  <c r="AL50" s="1"/>
  <c r="AR50" s="1"/>
  <c r="H51"/>
  <c r="I51"/>
  <c r="K51" s="1"/>
  <c r="AM50" l="1"/>
  <c r="AN50" s="1"/>
  <c r="AO50" s="1"/>
  <c r="AP50" s="1"/>
  <c r="J51"/>
  <c r="L51" s="1"/>
  <c r="M51" s="1"/>
  <c r="N51" s="1"/>
  <c r="D52" l="1"/>
  <c r="FL52" s="1"/>
  <c r="F52" s="1"/>
  <c r="G52" s="1"/>
  <c r="AJ51"/>
  <c r="AL51" s="1"/>
  <c r="I52" l="1"/>
  <c r="K52" s="1"/>
  <c r="H52"/>
  <c r="AR51"/>
  <c r="AM51"/>
  <c r="AN51" s="1"/>
  <c r="AO51"/>
  <c r="AP51" s="1"/>
  <c r="J52" l="1"/>
  <c r="L52" s="1"/>
  <c r="M52" s="1"/>
  <c r="N52" s="1"/>
  <c r="AJ52" l="1"/>
  <c r="AL52" s="1"/>
  <c r="D53"/>
  <c r="FL53" s="1"/>
  <c r="F53" s="1"/>
  <c r="G53" s="1"/>
  <c r="AM52" l="1"/>
  <c r="AN52" s="1"/>
  <c r="AO52" s="1"/>
  <c r="AP52" s="1"/>
  <c r="AR52"/>
  <c r="I53"/>
  <c r="K53" s="1"/>
  <c r="H53"/>
  <c r="J53" l="1"/>
  <c r="L53" s="1"/>
  <c r="M53" s="1"/>
  <c r="N53" s="1"/>
  <c r="D54" l="1"/>
  <c r="FL54" s="1"/>
  <c r="F54" s="1"/>
  <c r="G54" s="1"/>
  <c r="AJ53"/>
  <c r="AL53" s="1"/>
  <c r="I54" l="1"/>
  <c r="K54" s="1"/>
  <c r="H54"/>
  <c r="AM53"/>
  <c r="AN53" s="1"/>
  <c r="AO53" s="1"/>
  <c r="AP53" s="1"/>
  <c r="AR53"/>
  <c r="J54" l="1"/>
  <c r="L54" s="1"/>
  <c r="M54" s="1"/>
  <c r="N54" s="1"/>
  <c r="D55" l="1"/>
  <c r="FL55" s="1"/>
  <c r="F55" s="1"/>
  <c r="G55" s="1"/>
  <c r="AJ54"/>
  <c r="AL54" s="1"/>
  <c r="I55" l="1"/>
  <c r="K55" s="1"/>
  <c r="H55"/>
  <c r="AM54"/>
  <c r="AN54" s="1"/>
  <c r="AO54" s="1"/>
  <c r="AP54" s="1"/>
  <c r="AR54"/>
  <c r="J55" l="1"/>
  <c r="L55" s="1"/>
  <c r="M55" s="1"/>
  <c r="N55" s="1"/>
  <c r="D56" l="1"/>
  <c r="FL56" s="1"/>
  <c r="F56" s="1"/>
  <c r="G56" s="1"/>
  <c r="AJ55"/>
  <c r="AL55" s="1"/>
  <c r="I56" l="1"/>
  <c r="K56" s="1"/>
  <c r="H56"/>
  <c r="AR55"/>
  <c r="AM55"/>
  <c r="AN55" s="1"/>
  <c r="AO55" s="1"/>
  <c r="AP55" s="1"/>
  <c r="J56" l="1"/>
  <c r="L56" s="1"/>
  <c r="M56" s="1"/>
  <c r="N56" s="1"/>
  <c r="D57" l="1"/>
  <c r="FL57" s="1"/>
  <c r="F57" s="1"/>
  <c r="G57" s="1"/>
  <c r="AJ56"/>
  <c r="AL56" s="1"/>
  <c r="I57" l="1"/>
  <c r="K57" s="1"/>
  <c r="H57"/>
  <c r="AM56"/>
  <c r="AN56" s="1"/>
  <c r="AO56" s="1"/>
  <c r="AP56" s="1"/>
  <c r="AR56"/>
  <c r="J57" l="1"/>
  <c r="L57" s="1"/>
  <c r="M57" s="1"/>
  <c r="N57" s="1"/>
  <c r="D58" l="1"/>
  <c r="FL58" s="1"/>
  <c r="F58" s="1"/>
  <c r="G58" s="1"/>
  <c r="AJ57"/>
  <c r="AL57" s="1"/>
  <c r="I58" l="1"/>
  <c r="K58" s="1"/>
  <c r="H58"/>
  <c r="AR57"/>
  <c r="AM57"/>
  <c r="AN57" s="1"/>
  <c r="AO57" s="1"/>
  <c r="AP57" s="1"/>
  <c r="J58" l="1"/>
  <c r="L58" s="1"/>
  <c r="M58" s="1"/>
  <c r="N58" s="1"/>
  <c r="D59" l="1"/>
  <c r="FL59" s="1"/>
  <c r="F59" s="1"/>
  <c r="G59" s="1"/>
  <c r="AJ58"/>
  <c r="AL58" s="1"/>
  <c r="I59" l="1"/>
  <c r="K59" s="1"/>
  <c r="H59"/>
  <c r="AR58"/>
  <c r="AM58"/>
  <c r="AN58" s="1"/>
  <c r="AO58" s="1"/>
  <c r="AP58" s="1"/>
  <c r="J59" l="1"/>
  <c r="L59" s="1"/>
  <c r="M59" s="1"/>
  <c r="N59" s="1"/>
  <c r="D60" l="1"/>
  <c r="FL60" s="1"/>
  <c r="F60" s="1"/>
  <c r="G60" s="1"/>
  <c r="AJ59"/>
  <c r="AL59" s="1"/>
  <c r="I60" l="1"/>
  <c r="K60" s="1"/>
  <c r="H60"/>
  <c r="AM59"/>
  <c r="AN59" s="1"/>
  <c r="AO59" s="1"/>
  <c r="AP59" s="1"/>
  <c r="AR59"/>
  <c r="J60" l="1"/>
  <c r="L60" s="1"/>
  <c r="M60" s="1"/>
  <c r="N60" s="1"/>
  <c r="D61" l="1"/>
  <c r="FL61" s="1"/>
  <c r="F61" s="1"/>
  <c r="G61" s="1"/>
  <c r="AJ60"/>
  <c r="AL60" s="1"/>
  <c r="I61" l="1"/>
  <c r="K61" s="1"/>
  <c r="H61"/>
  <c r="AR60"/>
  <c r="AM60"/>
  <c r="AN60" s="1"/>
  <c r="AO60" s="1"/>
  <c r="AP60" s="1"/>
  <c r="J61" l="1"/>
  <c r="L61" s="1"/>
  <c r="M61" s="1"/>
  <c r="N61" s="1"/>
  <c r="AJ61" l="1"/>
  <c r="AL61" s="1"/>
  <c r="AR61" l="1"/>
  <c r="AM61"/>
  <c r="AN61" s="1"/>
  <c r="AO61" s="1"/>
  <c r="AP61" s="1"/>
</calcChain>
</file>

<file path=xl/sharedStrings.xml><?xml version="1.0" encoding="utf-8"?>
<sst xmlns="http://schemas.openxmlformats.org/spreadsheetml/2006/main" count="292" uniqueCount="124">
  <si>
    <t>Cash Inflow Date 1</t>
  </si>
  <si>
    <t>Cash Inflow Amount 1</t>
  </si>
  <si>
    <t>Cash Outflow Date 1</t>
  </si>
  <si>
    <t>Cash Outflow Amount 2</t>
  </si>
  <si>
    <t>Cash Outflow Amount 1</t>
  </si>
  <si>
    <t>Cash Inflow Amount 2</t>
  </si>
  <si>
    <t>Cash Outflow Date 2</t>
  </si>
  <si>
    <t>Cash Inflow Date 3</t>
  </si>
  <si>
    <t>Cash Inflow Amount 3</t>
  </si>
  <si>
    <t>Cash Inflow Date 4</t>
  </si>
  <si>
    <t>Cash Inflow Amount 4</t>
  </si>
  <si>
    <t>Cash Outflow Date 3</t>
  </si>
  <si>
    <t>Cash Outflow Amount 3</t>
  </si>
  <si>
    <t>Cash Outflow Date 4</t>
  </si>
  <si>
    <t>Cash Outflow Amount 4</t>
  </si>
  <si>
    <t>Compound Return</t>
  </si>
  <si>
    <t>Annual Return</t>
  </si>
  <si>
    <t>Annual  Return</t>
  </si>
  <si>
    <t>Sum Cash Inflow</t>
  </si>
  <si>
    <t>Sum Cash Outflow</t>
  </si>
  <si>
    <t>Opening Value</t>
  </si>
  <si>
    <t>Closing Value</t>
  </si>
  <si>
    <t>Month</t>
  </si>
  <si>
    <t>Cash Outflow Date 5</t>
  </si>
  <si>
    <t>Cash Outflow Amount 5</t>
  </si>
  <si>
    <t>Cash Outflow Date 6</t>
  </si>
  <si>
    <t>Cash Outflow Amount 6</t>
  </si>
  <si>
    <t>Cash Outflow Date 7</t>
  </si>
  <si>
    <t>Cash Outflow Amount 7</t>
  </si>
  <si>
    <t>Cash Inflow Date 2</t>
  </si>
  <si>
    <t>Mdietz (Numerator)</t>
  </si>
  <si>
    <t>Days in Month</t>
  </si>
  <si>
    <t>Mdietz (Denominator) Weighted Cash Flow Change</t>
  </si>
  <si>
    <t>% of Period Weighted</t>
  </si>
  <si>
    <t>Monthly Return (Mdietz)</t>
  </si>
  <si>
    <t>Monthly  Return</t>
  </si>
  <si>
    <t>Mod Dietz v. End of Month (Month Diff)</t>
  </si>
  <si>
    <t xml:space="preserve">                  </t>
  </si>
  <si>
    <t>Beginning</t>
  </si>
  <si>
    <t>End</t>
  </si>
  <si>
    <t>Monthly</t>
  </si>
  <si>
    <t>Quarterly</t>
  </si>
  <si>
    <t>Annual</t>
  </si>
  <si>
    <t>Cumulative</t>
  </si>
  <si>
    <t>of Period</t>
  </si>
  <si>
    <t>Return</t>
  </si>
  <si>
    <t xml:space="preserve">Rolling </t>
  </si>
  <si>
    <t>3-Year</t>
  </si>
  <si>
    <t>Monthly Return</t>
  </si>
  <si>
    <t>Quarterly Return</t>
  </si>
  <si>
    <t>3-Year Rolling Return</t>
  </si>
  <si>
    <t>Rolling</t>
  </si>
  <si>
    <t>Latest Period Returns</t>
  </si>
  <si>
    <t>Return**</t>
  </si>
  <si>
    <t>** The rolling 3-year return represents returns from the date listed to three years prior.</t>
  </si>
  <si>
    <t>Day of Inflow</t>
  </si>
  <si>
    <t>Cash Inflow Date 5</t>
  </si>
  <si>
    <t>Cash Inflow Amount 5</t>
  </si>
  <si>
    <t>Cash Inflow Date 6</t>
  </si>
  <si>
    <t>Cash Inflow Amount 6</t>
  </si>
  <si>
    <t>Cash Inflow Date 7</t>
  </si>
  <si>
    <t>Cash Inflow Amount 7</t>
  </si>
  <si>
    <t>Cash Inflow Date 8</t>
  </si>
  <si>
    <t>Cash Inflow Amount 8</t>
  </si>
  <si>
    <t>Cash Inflow Date 9</t>
  </si>
  <si>
    <t>Cash Inflow Amount 9</t>
  </si>
  <si>
    <t>Cash Inflow Date 10</t>
  </si>
  <si>
    <t>Cash Inflow Amount 10</t>
  </si>
  <si>
    <t xml:space="preserve">Use MM/DD/YYYY format for all dates.  </t>
  </si>
  <si>
    <t>Cash Outflow Date 8</t>
  </si>
  <si>
    <t>Cash Outflow Amount 8</t>
  </si>
  <si>
    <t>Cash Outflow Date 9</t>
  </si>
  <si>
    <t>Cash Outflow Amount 9</t>
  </si>
  <si>
    <t>If additional cash inflow entries are required, please unhide columns for more cash inflow input sections</t>
  </si>
  <si>
    <t>If additional cash outflow entries are required, please unhide columns for more cash outflow input sections</t>
  </si>
  <si>
    <t>A yellow highlight denotes a field which requires manual input</t>
  </si>
  <si>
    <t>If there is more than one cash inflow/outflow in any given month please input only one cash inflow/outflow per section, and any additional inflows/outflows should be put in the additional sections to the right.</t>
  </si>
  <si>
    <t>Performance Review % Return Calculation Schedule</t>
  </si>
  <si>
    <r>
      <t xml:space="preserve">Cash </t>
    </r>
    <r>
      <rPr>
        <b/>
        <u/>
        <sz val="11"/>
        <rFont val="Calibri"/>
        <family val="2"/>
        <scheme val="minor"/>
      </rPr>
      <t>Inflow</t>
    </r>
    <r>
      <rPr>
        <b/>
        <sz val="11"/>
        <rFont val="Calibri"/>
        <family val="2"/>
        <scheme val="minor"/>
      </rPr>
      <t xml:space="preserve"> Section - Input Only 1 Transaction Per Month</t>
    </r>
  </si>
  <si>
    <r>
      <t xml:space="preserve">Cash </t>
    </r>
    <r>
      <rPr>
        <b/>
        <u/>
        <sz val="11"/>
        <rFont val="Calibri"/>
        <family val="2"/>
        <scheme val="minor"/>
      </rPr>
      <t>Outflow</t>
    </r>
    <r>
      <rPr>
        <b/>
        <sz val="11"/>
        <rFont val="Calibri"/>
        <family val="2"/>
        <scheme val="minor"/>
      </rPr>
      <t xml:space="preserve"> Section - Input Only 1 Transaction Per Month</t>
    </r>
  </si>
  <si>
    <t>1-Year</t>
  </si>
  <si>
    <t>Return*</t>
  </si>
  <si>
    <t>* The rolling 1-year return represents returns from the date listed to one year prior.</t>
  </si>
  <si>
    <t>1-Year Rolling Return</t>
  </si>
  <si>
    <t>YTD Return (1/1/11-10/31/11)</t>
  </si>
  <si>
    <t>3-Yr Total Return (1/1/09-12/31/11)</t>
  </si>
  <si>
    <t>3-Yr Annualized Returns (in the period 1/1/09-12/31/11)</t>
  </si>
  <si>
    <t>Since Inception (Cumulative) (1/1/08-12/31/11)</t>
  </si>
  <si>
    <t>YTD Return (1/1/11-12/31/11)</t>
  </si>
  <si>
    <t>Mangement Fees</t>
  </si>
  <si>
    <t>Mangement Fee Rate Per Annum</t>
  </si>
  <si>
    <t>Management Fee Payment Timing</t>
  </si>
  <si>
    <t>Monthly in advance</t>
  </si>
  <si>
    <t>Monthly in arrears</t>
  </si>
  <si>
    <t>Quarterly in advance</t>
  </si>
  <si>
    <t>Quarterly in arrears</t>
  </si>
  <si>
    <t>Copy and Paste One of the Following:</t>
  </si>
  <si>
    <t>Effective Date</t>
  </si>
  <si>
    <t>/</t>
  </si>
  <si>
    <t>Day of the month to apply to mgmt fee weighting</t>
  </si>
  <si>
    <t>Month Mgmt Fee Applies to</t>
  </si>
  <si>
    <t>Year</t>
  </si>
  <si>
    <t>FOR THE PERIOD JANUARY 1, 2008 THROUGH DECEMBER 31, 2011</t>
  </si>
  <si>
    <t>Average Period Returns for the Period January 1, 2008 through December 31, 2011</t>
  </si>
  <si>
    <t>P&amp;L Gross</t>
  </si>
  <si>
    <t>Management Fee</t>
  </si>
  <si>
    <t>Incentive Fee</t>
  </si>
  <si>
    <t>Net P&amp;L</t>
  </si>
  <si>
    <t>Adj Beg</t>
  </si>
  <si>
    <t>Gross Return</t>
  </si>
  <si>
    <t>Gross Dietz Return</t>
  </si>
  <si>
    <t>Net Dietz Return</t>
  </si>
  <si>
    <t>Cumulative P&amp;L After Mgmt Fee</t>
  </si>
  <si>
    <t>P&amp;L After Mgmt Fee</t>
  </si>
  <si>
    <t>Greater of columns I and J</t>
  </si>
  <si>
    <t>Gross Dietz Return v. Net Dietz Return</t>
  </si>
  <si>
    <t>Mangement and Incentive Fee Section</t>
  </si>
  <si>
    <t>Adj End (End Balance after Fees)</t>
  </si>
  <si>
    <t>Actual Incentive Fee (Based on High Watermark)</t>
  </si>
  <si>
    <t>Current Month Incentive Fee</t>
  </si>
  <si>
    <t>Cumulative Incentive Fee</t>
  </si>
  <si>
    <t>COMPANY NAME</t>
  </si>
  <si>
    <t>SCHEDULE OF NET INVESTMENT PERFORMANCE</t>
  </si>
  <si>
    <t>SCHEDULE OF NET INVESTMENT PERFORMANCE (CONTINUED)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</si>
</sst>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0.00%_);\(0.00\)%;0.00%_)"/>
    <numFmt numFmtId="168" formatCode="0.000%"/>
    <numFmt numFmtId="169" formatCode="_(* #,##0_);_(* \(#,##0\);_(* &quot;-&quot;??_);_(@_)"/>
    <numFmt numFmtId="170" formatCode="0.00000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2" fillId="0" borderId="0" applyFont="0" applyFill="0" applyBorder="0" applyAlignment="0" applyProtection="0"/>
    <xf numFmtId="49" fontId="13" fillId="0" borderId="0">
      <alignment horizontal="center"/>
    </xf>
    <xf numFmtId="0" fontId="3" fillId="0" borderId="0"/>
    <xf numFmtId="9" fontId="3" fillId="0" borderId="0" applyFont="0" applyFill="0" applyBorder="0" applyAlignment="0" applyProtection="0"/>
    <xf numFmtId="49" fontId="14" fillId="0" borderId="0">
      <alignment horizontal="center"/>
    </xf>
    <xf numFmtId="49" fontId="14" fillId="0" borderId="1">
      <alignment horizontal="center"/>
    </xf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7" fontId="7" fillId="0" borderId="0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/>
    <xf numFmtId="10" fontId="9" fillId="0" borderId="0" xfId="0" applyNumberFormat="1" applyFont="1" applyBorder="1"/>
    <xf numFmtId="167" fontId="9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/>
    <xf numFmtId="14" fontId="9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10" fontId="10" fillId="0" borderId="0" xfId="4" applyNumberFormat="1" applyFont="1" applyBorder="1" applyAlignment="1">
      <alignment vertical="center"/>
    </xf>
    <xf numFmtId="167" fontId="10" fillId="0" borderId="0" xfId="0" applyNumberFormat="1" applyFont="1" applyBorder="1" applyAlignment="1">
      <alignment vertical="center"/>
    </xf>
    <xf numFmtId="10" fontId="10" fillId="0" borderId="0" xfId="4" applyNumberFormat="1" applyFont="1" applyBorder="1" applyAlignment="1">
      <alignment horizontal="center" vertical="center"/>
    </xf>
    <xf numFmtId="10" fontId="11" fillId="0" borderId="0" xfId="4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167" fontId="10" fillId="0" borderId="0" xfId="4" applyNumberFormat="1" applyFont="1" applyAlignment="1" applyProtection="1">
      <alignment vertical="center"/>
      <protection locked="0"/>
    </xf>
    <xf numFmtId="167" fontId="10" fillId="0" borderId="0" xfId="0" applyNumberFormat="1" applyFont="1" applyAlignment="1">
      <alignment vertical="center"/>
    </xf>
    <xf numFmtId="0" fontId="10" fillId="0" borderId="0" xfId="0" applyFont="1"/>
    <xf numFmtId="10" fontId="10" fillId="0" borderId="0" xfId="4" applyNumberFormat="1" applyFont="1" applyBorder="1" applyAlignment="1" applyProtection="1">
      <alignment vertical="center"/>
      <protection locked="0"/>
    </xf>
    <xf numFmtId="167" fontId="10" fillId="0" borderId="0" xfId="0" applyNumberFormat="1" applyFont="1" applyBorder="1" applyAlignment="1">
      <alignment horizontal="center" vertical="center"/>
    </xf>
    <xf numFmtId="10" fontId="10" fillId="0" borderId="0" xfId="0" applyNumberFormat="1" applyFont="1" applyBorder="1"/>
    <xf numFmtId="49" fontId="15" fillId="0" borderId="0" xfId="6" applyFont="1" applyBorder="1">
      <alignment horizontal="center"/>
    </xf>
    <xf numFmtId="14" fontId="10" fillId="0" borderId="0" xfId="3" applyNumberFormat="1" applyFont="1" applyBorder="1" applyAlignment="1">
      <alignment horizontal="center" vertical="center"/>
    </xf>
    <xf numFmtId="14" fontId="10" fillId="0" borderId="0" xfId="3" applyNumberFormat="1" applyFont="1" applyBorder="1" applyAlignment="1">
      <alignment horizontal="center" vertical="center"/>
    </xf>
    <xf numFmtId="14" fontId="10" fillId="0" borderId="0" xfId="3" applyNumberFormat="1" applyFont="1" applyBorder="1" applyAlignment="1">
      <alignment horizontal="center" vertical="center"/>
    </xf>
    <xf numFmtId="10" fontId="10" fillId="0" borderId="0" xfId="4" applyNumberFormat="1" applyFont="1" applyBorder="1" applyAlignment="1">
      <alignment vertical="center"/>
    </xf>
    <xf numFmtId="10" fontId="10" fillId="0" borderId="0" xfId="4" applyNumberFormat="1" applyFont="1" applyBorder="1" applyAlignment="1">
      <alignment horizontal="center" vertical="center"/>
    </xf>
    <xf numFmtId="0" fontId="10" fillId="0" borderId="0" xfId="0" applyFont="1" applyFill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3" fontId="18" fillId="3" borderId="15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4" borderId="15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3" fontId="18" fillId="3" borderId="10" xfId="0" applyNumberFormat="1" applyFont="1" applyFill="1" applyBorder="1" applyAlignment="1">
      <alignment horizontal="center"/>
    </xf>
    <xf numFmtId="3" fontId="18" fillId="3" borderId="9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3" fontId="18" fillId="0" borderId="0" xfId="0" applyNumberFormat="1" applyFont="1" applyFill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6" fontId="17" fillId="0" borderId="7" xfId="0" applyNumberFormat="1" applyFont="1" applyBorder="1" applyAlignment="1">
      <alignment horizontal="center" vertical="center" wrapText="1"/>
    </xf>
    <xf numFmtId="6" fontId="17" fillId="0" borderId="0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3" fontId="18" fillId="4" borderId="1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8" fillId="2" borderId="0" xfId="0" applyNumberFormat="1" applyFont="1" applyFill="1" applyBorder="1" applyAlignment="1" applyProtection="1">
      <alignment horizontal="center"/>
      <protection locked="0"/>
    </xf>
    <xf numFmtId="164" fontId="18" fillId="2" borderId="6" xfId="0" applyNumberFormat="1" applyFont="1" applyFill="1" applyBorder="1" applyAlignment="1" applyProtection="1">
      <alignment horizontal="center"/>
      <protection locked="0"/>
    </xf>
    <xf numFmtId="164" fontId="18" fillId="0" borderId="0" xfId="0" applyNumberFormat="1" applyFont="1" applyBorder="1" applyAlignment="1">
      <alignment horizontal="center"/>
    </xf>
    <xf numFmtId="10" fontId="19" fillId="0" borderId="5" xfId="4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0" fontId="17" fillId="0" borderId="0" xfId="4" applyNumberFormat="1" applyFont="1" applyBorder="1" applyAlignment="1">
      <alignment horizontal="center"/>
    </xf>
    <xf numFmtId="10" fontId="19" fillId="0" borderId="6" xfId="4" applyNumberFormat="1" applyFont="1" applyFill="1" applyBorder="1" applyAlignment="1">
      <alignment horizontal="center"/>
    </xf>
    <xf numFmtId="164" fontId="19" fillId="0" borderId="0" xfId="4" applyNumberFormat="1" applyFont="1" applyBorder="1" applyAlignment="1">
      <alignment horizontal="center"/>
    </xf>
    <xf numFmtId="10" fontId="19" fillId="2" borderId="0" xfId="4" applyNumberFormat="1" applyFont="1" applyFill="1" applyBorder="1" applyAlignment="1">
      <alignment horizontal="center"/>
    </xf>
    <xf numFmtId="10" fontId="19" fillId="0" borderId="0" xfId="4" applyNumberFormat="1" applyFont="1" applyBorder="1" applyAlignment="1">
      <alignment horizontal="center"/>
    </xf>
    <xf numFmtId="164" fontId="19" fillId="0" borderId="5" xfId="4" applyNumberFormat="1" applyFont="1" applyFill="1" applyBorder="1" applyAlignment="1">
      <alignment horizontal="center"/>
    </xf>
    <xf numFmtId="164" fontId="19" fillId="0" borderId="0" xfId="4" applyNumberFormat="1" applyFont="1" applyFill="1" applyBorder="1" applyAlignment="1">
      <alignment horizontal="center"/>
    </xf>
    <xf numFmtId="10" fontId="19" fillId="0" borderId="0" xfId="4" applyNumberFormat="1" applyFont="1" applyFill="1" applyBorder="1" applyAlignment="1">
      <alignment horizontal="center"/>
    </xf>
    <xf numFmtId="10" fontId="19" fillId="0" borderId="8" xfId="4" applyNumberFormat="1" applyFont="1" applyFill="1" applyBorder="1" applyAlignment="1">
      <alignment horizontal="center"/>
    </xf>
    <xf numFmtId="164" fontId="18" fillId="0" borderId="5" xfId="0" applyNumberFormat="1" applyFont="1" applyFill="1" applyBorder="1" applyAlignment="1">
      <alignment horizontal="center"/>
    </xf>
    <xf numFmtId="164" fontId="18" fillId="0" borderId="6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 applyProtection="1">
      <alignment horizontal="center"/>
      <protection locked="0"/>
    </xf>
    <xf numFmtId="3" fontId="18" fillId="0" borderId="0" xfId="0" applyNumberFormat="1" applyFont="1" applyFill="1" applyBorder="1" applyAlignment="1">
      <alignment horizontal="center"/>
    </xf>
    <xf numFmtId="169" fontId="18" fillId="0" borderId="0" xfId="1" applyNumberFormat="1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center"/>
    </xf>
    <xf numFmtId="14" fontId="18" fillId="2" borderId="0" xfId="0" applyNumberFormat="1" applyFont="1" applyFill="1" applyBorder="1" applyAlignment="1" applyProtection="1">
      <alignment horizontal="center"/>
      <protection locked="0"/>
    </xf>
    <xf numFmtId="166" fontId="18" fillId="3" borderId="15" xfId="4" applyNumberFormat="1" applyFont="1" applyFill="1" applyBorder="1" applyAlignment="1">
      <alignment horizontal="center"/>
    </xf>
    <xf numFmtId="166" fontId="18" fillId="4" borderId="15" xfId="4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10" fontId="19" fillId="0" borderId="6" xfId="4" applyNumberFormat="1" applyFont="1" applyBorder="1" applyAlignment="1">
      <alignment horizontal="center"/>
    </xf>
    <xf numFmtId="10" fontId="19" fillId="0" borderId="8" xfId="4" applyNumberFormat="1" applyFont="1" applyBorder="1" applyAlignment="1">
      <alignment horizontal="center"/>
    </xf>
    <xf numFmtId="10" fontId="17" fillId="0" borderId="6" xfId="4" applyNumberFormat="1" applyFont="1" applyBorder="1" applyAlignment="1">
      <alignment horizontal="center"/>
    </xf>
    <xf numFmtId="164" fontId="21" fillId="0" borderId="6" xfId="4" applyNumberFormat="1" applyFont="1" applyBorder="1" applyAlignment="1" applyProtection="1">
      <alignment horizontal="center"/>
      <protection locked="0"/>
    </xf>
    <xf numFmtId="164" fontId="21" fillId="0" borderId="0" xfId="4" applyNumberFormat="1" applyFont="1" applyBorder="1" applyAlignment="1">
      <alignment horizontal="center"/>
    </xf>
    <xf numFmtId="164" fontId="21" fillId="0" borderId="5" xfId="4" applyNumberFormat="1" applyFont="1" applyFill="1" applyBorder="1" applyAlignment="1">
      <alignment horizontal="center"/>
    </xf>
    <xf numFmtId="10" fontId="21" fillId="0" borderId="0" xfId="4" applyNumberFormat="1" applyFont="1" applyBorder="1" applyAlignment="1">
      <alignment horizontal="center"/>
    </xf>
    <xf numFmtId="164" fontId="19" fillId="0" borderId="5" xfId="4" applyNumberFormat="1" applyFont="1" applyBorder="1" applyAlignment="1">
      <alignment horizontal="center"/>
    </xf>
    <xf numFmtId="164" fontId="21" fillId="0" borderId="5" xfId="0" applyNumberFormat="1" applyFont="1" applyFill="1" applyBorder="1" applyAlignment="1">
      <alignment horizontal="center"/>
    </xf>
    <xf numFmtId="164" fontId="21" fillId="0" borderId="6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 applyProtection="1">
      <alignment horizontal="center"/>
      <protection locked="0"/>
    </xf>
    <xf numFmtId="166" fontId="18" fillId="0" borderId="0" xfId="4" applyNumberFormat="1" applyFont="1" applyBorder="1" applyAlignment="1">
      <alignment horizontal="center"/>
    </xf>
    <xf numFmtId="164" fontId="18" fillId="0" borderId="6" xfId="0" applyNumberFormat="1" applyFont="1" applyBorder="1" applyAlignment="1" applyProtection="1">
      <alignment horizontal="center"/>
      <protection locked="0"/>
    </xf>
    <xf numFmtId="164" fontId="18" fillId="0" borderId="0" xfId="4" applyNumberFormat="1" applyFont="1" applyBorder="1" applyAlignment="1">
      <alignment horizontal="center"/>
    </xf>
    <xf numFmtId="10" fontId="18" fillId="0" borderId="0" xfId="4" applyNumberFormat="1" applyFont="1" applyBorder="1" applyAlignment="1">
      <alignment horizontal="center"/>
    </xf>
    <xf numFmtId="6" fontId="17" fillId="0" borderId="0" xfId="4" applyNumberFormat="1" applyFont="1" applyBorder="1" applyAlignment="1">
      <alignment horizontal="center"/>
    </xf>
    <xf numFmtId="0" fontId="18" fillId="0" borderId="0" xfId="4" applyNumberFormat="1" applyFont="1" applyFill="1" applyBorder="1" applyAlignment="1">
      <alignment horizontal="center"/>
    </xf>
    <xf numFmtId="0" fontId="18" fillId="0" borderId="0" xfId="4" applyNumberFormat="1" applyFont="1" applyBorder="1" applyAlignment="1">
      <alignment horizontal="center"/>
    </xf>
    <xf numFmtId="10" fontId="21" fillId="0" borderId="5" xfId="4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64" fontId="21" fillId="0" borderId="6" xfId="0" applyNumberFormat="1" applyFont="1" applyBorder="1" applyAlignment="1" applyProtection="1">
      <alignment horizontal="center"/>
      <protection locked="0"/>
    </xf>
    <xf numFmtId="164" fontId="21" fillId="0" borderId="0" xfId="0" applyNumberFormat="1" applyFont="1" applyBorder="1" applyAlignment="1">
      <alignment horizontal="center"/>
    </xf>
    <xf numFmtId="10" fontId="17" fillId="0" borderId="6" xfId="4" applyNumberFormat="1" applyFont="1" applyFill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3" applyFont="1" applyFill="1" applyBorder="1" applyAlignment="1">
      <alignment horizontal="center"/>
    </xf>
    <xf numFmtId="164" fontId="18" fillId="0" borderId="0" xfId="3" applyNumberFormat="1" applyFont="1" applyFill="1" applyBorder="1" applyAlignment="1">
      <alignment horizontal="center"/>
    </xf>
    <xf numFmtId="165" fontId="18" fillId="0" borderId="0" xfId="3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vertical="center"/>
    </xf>
    <xf numFmtId="10" fontId="10" fillId="0" borderId="0" xfId="4" applyNumberFormat="1" applyFont="1" applyFill="1" applyBorder="1" applyAlignment="1" applyProtection="1">
      <alignment vertical="center"/>
      <protection locked="0"/>
    </xf>
    <xf numFmtId="10" fontId="10" fillId="0" borderId="0" xfId="4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10" fontId="10" fillId="0" borderId="0" xfId="4" applyNumberFormat="1" applyFont="1" applyBorder="1" applyAlignment="1">
      <alignment horizontal="center" vertical="center"/>
    </xf>
    <xf numFmtId="14" fontId="10" fillId="0" borderId="0" xfId="0" applyNumberFormat="1" applyFont="1" applyFill="1" applyAlignment="1">
      <alignment horizontal="left" vertical="center"/>
    </xf>
    <xf numFmtId="14" fontId="10" fillId="0" borderId="0" xfId="0" applyNumberFormat="1" applyFont="1" applyFill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5" fillId="0" borderId="0" xfId="6" applyFont="1" applyFill="1" applyBorder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0" fontId="9" fillId="0" borderId="0" xfId="0" applyNumberFormat="1" applyFont="1" applyFill="1" applyBorder="1"/>
    <xf numFmtId="0" fontId="9" fillId="0" borderId="0" xfId="0" applyFont="1" applyFill="1"/>
    <xf numFmtId="10" fontId="21" fillId="0" borderId="6" xfId="4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6" fontId="19" fillId="0" borderId="0" xfId="4" applyNumberFormat="1" applyFont="1" applyFill="1" applyBorder="1" applyAlignment="1">
      <alignment horizontal="center"/>
    </xf>
    <xf numFmtId="6" fontId="10" fillId="0" borderId="0" xfId="0" applyNumberFormat="1" applyFont="1" applyFill="1" applyBorder="1"/>
    <xf numFmtId="167" fontId="10" fillId="0" borderId="0" xfId="4" applyNumberFormat="1" applyFont="1" applyFill="1" applyAlignment="1" applyProtection="1">
      <alignment vertical="center"/>
      <protection locked="0"/>
    </xf>
    <xf numFmtId="167" fontId="10" fillId="0" borderId="0" xfId="0" applyNumberFormat="1" applyFont="1" applyFill="1" applyAlignment="1">
      <alignment vertical="center"/>
    </xf>
    <xf numFmtId="0" fontId="10" fillId="0" borderId="0" xfId="0" applyFont="1" applyFill="1"/>
    <xf numFmtId="9" fontId="10" fillId="0" borderId="0" xfId="4" applyFont="1" applyFill="1" applyAlignment="1" applyProtection="1">
      <alignment vertical="center"/>
      <protection locked="0"/>
    </xf>
    <xf numFmtId="10" fontId="10" fillId="0" borderId="0" xfId="0" applyNumberFormat="1" applyFont="1" applyFill="1" applyAlignment="1">
      <alignment vertical="center"/>
    </xf>
    <xf numFmtId="10" fontId="11" fillId="0" borderId="0" xfId="4" applyNumberFormat="1" applyFont="1" applyFill="1" applyBorder="1" applyAlignment="1">
      <alignment horizontal="center" vertical="center"/>
    </xf>
    <xf numFmtId="168" fontId="9" fillId="0" borderId="0" xfId="0" applyNumberFormat="1" applyFont="1" applyFill="1" applyBorder="1"/>
    <xf numFmtId="0" fontId="7" fillId="0" borderId="0" xfId="0" applyFont="1" applyBorder="1" applyAlignment="1">
      <alignment horizontal="left" vertical="center"/>
    </xf>
    <xf numFmtId="14" fontId="18" fillId="2" borderId="5" xfId="0" quotePrefix="1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quotePrefix="1" applyFont="1"/>
    <xf numFmtId="169" fontId="18" fillId="0" borderId="0" xfId="1" applyNumberFormat="1" applyFont="1" applyFill="1"/>
    <xf numFmtId="1" fontId="18" fillId="0" borderId="0" xfId="1" applyNumberFormat="1" applyFont="1"/>
    <xf numFmtId="43" fontId="18" fillId="0" borderId="0" xfId="1" applyFont="1" applyFill="1" applyBorder="1" applyAlignment="1" applyProtection="1">
      <alignment horizontal="center"/>
      <protection locked="0"/>
    </xf>
    <xf numFmtId="0" fontId="17" fillId="9" borderId="2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164" fontId="18" fillId="9" borderId="3" xfId="0" applyNumberFormat="1" applyFont="1" applyFill="1" applyBorder="1" applyAlignment="1">
      <alignment horizontal="center" vertical="center" wrapText="1"/>
    </xf>
    <xf numFmtId="3" fontId="18" fillId="9" borderId="3" xfId="0" applyNumberFormat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3" fontId="18" fillId="7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8" fillId="2" borderId="0" xfId="4" applyNumberFormat="1" applyFont="1" applyFill="1" applyAlignment="1" applyProtection="1">
      <alignment horizontal="center"/>
      <protection locked="0"/>
    </xf>
    <xf numFmtId="14" fontId="18" fillId="0" borderId="5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0" fontId="18" fillId="0" borderId="0" xfId="4" applyNumberFormat="1" applyFont="1" applyFill="1" applyBorder="1" applyAlignment="1" applyProtection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/>
    <xf numFmtId="164" fontId="20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 applyProtection="1">
      <alignment horizontal="center"/>
      <protection locked="0"/>
    </xf>
    <xf numFmtId="168" fontId="17" fillId="0" borderId="0" xfId="4" applyNumberFormat="1" applyFont="1" applyFill="1" applyBorder="1" applyAlignment="1">
      <alignment horizontal="center"/>
    </xf>
    <xf numFmtId="0" fontId="18" fillId="0" borderId="0" xfId="3" applyFont="1" applyFill="1" applyBorder="1"/>
    <xf numFmtId="0" fontId="18" fillId="3" borderId="0" xfId="0" applyFont="1" applyFill="1" applyProtection="1">
      <protection locked="0"/>
    </xf>
    <xf numFmtId="164" fontId="21" fillId="0" borderId="0" xfId="4" applyNumberFormat="1" applyFont="1" applyBorder="1" applyAlignment="1" applyProtection="1">
      <alignment horizontal="center"/>
      <protection locked="0"/>
    </xf>
    <xf numFmtId="164" fontId="18" fillId="0" borderId="0" xfId="0" applyNumberFormat="1" applyFont="1" applyBorder="1" applyAlignment="1" applyProtection="1">
      <alignment horizontal="center"/>
      <protection locked="0"/>
    </xf>
    <xf numFmtId="0" fontId="22" fillId="0" borderId="0" xfId="0" applyFont="1" applyFill="1" applyBorder="1" applyAlignment="1">
      <alignment vertical="center"/>
    </xf>
    <xf numFmtId="9" fontId="18" fillId="0" borderId="0" xfId="0" applyNumberFormat="1" applyFont="1" applyFill="1" applyAlignment="1">
      <alignment horizontal="center"/>
    </xf>
    <xf numFmtId="3" fontId="17" fillId="0" borderId="0" xfId="0" applyNumberFormat="1" applyFont="1" applyAlignment="1">
      <alignment horizontal="right"/>
    </xf>
    <xf numFmtId="0" fontId="18" fillId="0" borderId="0" xfId="0" quotePrefix="1" applyFont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70" fontId="18" fillId="0" borderId="0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21" fillId="0" borderId="0" xfId="4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center"/>
      <protection locked="0"/>
    </xf>
    <xf numFmtId="164" fontId="18" fillId="0" borderId="6" xfId="0" applyNumberFormat="1" applyFont="1" applyFill="1" applyBorder="1" applyAlignment="1" applyProtection="1">
      <alignment horizontal="center"/>
      <protection locked="0"/>
    </xf>
    <xf numFmtId="164" fontId="21" fillId="0" borderId="5" xfId="4" applyNumberFormat="1" applyFont="1" applyBorder="1" applyAlignment="1" applyProtection="1">
      <alignment horizontal="center"/>
      <protection locked="0"/>
    </xf>
    <xf numFmtId="164" fontId="18" fillId="0" borderId="5" xfId="0" applyNumberFormat="1" applyFont="1" applyBorder="1" applyAlignment="1" applyProtection="1">
      <alignment horizontal="center"/>
      <protection locked="0"/>
    </xf>
    <xf numFmtId="164" fontId="21" fillId="0" borderId="5" xfId="4" applyNumberFormat="1" applyFont="1" applyFill="1" applyBorder="1" applyAlignment="1" applyProtection="1">
      <alignment horizontal="center"/>
      <protection locked="0"/>
    </xf>
    <xf numFmtId="164" fontId="21" fillId="0" borderId="6" xfId="4" applyNumberFormat="1" applyFont="1" applyFill="1" applyBorder="1" applyAlignment="1" applyProtection="1">
      <alignment horizontal="center"/>
      <protection locked="0"/>
    </xf>
    <xf numFmtId="164" fontId="21" fillId="0" borderId="5" xfId="0" applyNumberFormat="1" applyFont="1" applyFill="1" applyBorder="1" applyAlignment="1" applyProtection="1">
      <alignment horizontal="center"/>
      <protection locked="0"/>
    </xf>
    <xf numFmtId="164" fontId="21" fillId="0" borderId="6" xfId="0" applyNumberFormat="1" applyFont="1" applyFill="1" applyBorder="1" applyAlignment="1" applyProtection="1">
      <alignment horizontal="center"/>
      <protection locked="0"/>
    </xf>
    <xf numFmtId="164" fontId="18" fillId="11" borderId="5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18" fillId="11" borderId="6" xfId="0" applyNumberFormat="1" applyFont="1" applyFill="1" applyBorder="1" applyAlignment="1" applyProtection="1">
      <alignment horizontal="center"/>
      <protection locked="0"/>
    </xf>
    <xf numFmtId="0" fontId="19" fillId="0" borderId="0" xfId="4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 applyProtection="1">
      <alignment horizontal="center"/>
      <protection locked="0"/>
    </xf>
    <xf numFmtId="10" fontId="10" fillId="0" borderId="0" xfId="4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3" fontId="17" fillId="5" borderId="2" xfId="0" applyNumberFormat="1" applyFont="1" applyFill="1" applyBorder="1" applyAlignment="1">
      <alignment horizontal="center"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7" fillId="5" borderId="5" xfId="0" applyNumberFormat="1" applyFont="1" applyFill="1" applyBorder="1" applyAlignment="1">
      <alignment horizontal="center" vertical="center" wrapText="1"/>
    </xf>
    <xf numFmtId="3" fontId="17" fillId="5" borderId="0" xfId="0" applyNumberFormat="1" applyFont="1" applyFill="1" applyBorder="1" applyAlignment="1">
      <alignment horizontal="center" vertical="center" wrapText="1"/>
    </xf>
    <xf numFmtId="3" fontId="17" fillId="5" borderId="6" xfId="0" applyNumberFormat="1" applyFont="1" applyFill="1" applyBorder="1" applyAlignment="1">
      <alignment horizontal="center" vertical="center" wrapText="1"/>
    </xf>
    <xf numFmtId="3" fontId="17" fillId="5" borderId="17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5" borderId="18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5" fillId="2" borderId="1" xfId="6" applyFont="1" applyFill="1" applyProtection="1">
      <alignment horizontal="center"/>
      <protection locked="0"/>
    </xf>
    <xf numFmtId="49" fontId="16" fillId="2" borderId="0" xfId="2" applyFont="1" applyFill="1" applyProtection="1">
      <alignment horizontal="center"/>
      <protection locked="0"/>
    </xf>
    <xf numFmtId="49" fontId="15" fillId="0" borderId="1" xfId="6" applyFont="1">
      <alignment horizontal="center"/>
    </xf>
    <xf numFmtId="0" fontId="7" fillId="0" borderId="12" xfId="0" applyFont="1" applyBorder="1" applyAlignment="1">
      <alignment horizontal="center" vertical="center"/>
    </xf>
    <xf numFmtId="49" fontId="15" fillId="0" borderId="0" xfId="5" applyFont="1">
      <alignment horizontal="center"/>
    </xf>
  </cellXfs>
  <cellStyles count="17">
    <cellStyle name="Comma" xfId="1" builtinId="3"/>
    <cellStyle name="Comma 2" xfId="9"/>
    <cellStyle name="Comma 2 2" xfId="14"/>
    <cellStyle name="Company Name" xfId="2"/>
    <cellStyle name="Currency 2" xfId="7"/>
    <cellStyle name="Currency 3" xfId="10"/>
    <cellStyle name="Currency 3 2" xfId="15"/>
    <cellStyle name="Normal" xfId="0" builtinId="0"/>
    <cellStyle name="Normal 2" xfId="3"/>
    <cellStyle name="Normal 2 2" xfId="12"/>
    <cellStyle name="Normal 3" xfId="8"/>
    <cellStyle name="Normal 3 2" xfId="13"/>
    <cellStyle name="Percent" xfId="4" builtinId="5"/>
    <cellStyle name="Percent 2" xfId="11"/>
    <cellStyle name="Percent 2 2" xfId="16"/>
    <cellStyle name="Statement" xfId="5"/>
    <cellStyle name="Title - Year" xfId="6"/>
  </cellStyles>
  <dxfs count="0"/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571502</xdr:colOff>
      <xdr:row>1</xdr:row>
      <xdr:rowOff>38099</xdr:rowOff>
    </xdr:from>
    <xdr:to>
      <xdr:col>178</xdr:col>
      <xdr:colOff>609600</xdr:colOff>
      <xdr:row>3</xdr:row>
      <xdr:rowOff>142873</xdr:rowOff>
    </xdr:to>
    <xdr:cxnSp macro="">
      <xdr:nvCxnSpPr>
        <xdr:cNvPr id="197" name="Straight Arrow Connector 196"/>
        <xdr:cNvCxnSpPr/>
      </xdr:nvCxnSpPr>
      <xdr:spPr>
        <a:xfrm rot="10800000" flipV="1">
          <a:off x="53511452" y="228599"/>
          <a:ext cx="1695448" cy="6095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Z134"/>
  <sheetViews>
    <sheetView tabSelected="1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80" sqref="C80"/>
    </sheetView>
  </sheetViews>
  <sheetFormatPr defaultRowHeight="15"/>
  <cols>
    <col min="1" max="1" width="20.28515625" style="82" customWidth="1"/>
    <col min="2" max="2" width="18.5703125" style="82" customWidth="1"/>
    <col min="3" max="10" width="14.140625" style="82" customWidth="1"/>
    <col min="11" max="11" width="14.140625" style="82" hidden="1" customWidth="1"/>
    <col min="12" max="12" width="16" style="82" customWidth="1"/>
    <col min="13" max="14" width="14.140625" style="82" customWidth="1"/>
    <col min="15" max="15" width="3.42578125" style="82" customWidth="1"/>
    <col min="16" max="16" width="10.85546875" style="186" customWidth="1"/>
    <col min="17" max="17" width="15.5703125" style="82" customWidth="1"/>
    <col min="18" max="18" width="15.5703125" style="57" customWidth="1"/>
    <col min="19" max="19" width="15.7109375" style="82" customWidth="1"/>
    <col min="20" max="20" width="11" style="82" customWidth="1"/>
    <col min="21" max="21" width="13.140625" style="82" hidden="1" customWidth="1"/>
    <col min="22" max="22" width="9.42578125" style="82" hidden="1" customWidth="1"/>
    <col min="23" max="24" width="9.140625" style="82" hidden="1" customWidth="1"/>
    <col min="25" max="25" width="9.140625" style="82" customWidth="1"/>
    <col min="26" max="26" width="15.85546875" style="82" customWidth="1"/>
    <col min="27" max="27" width="17.28515625" style="82" customWidth="1"/>
    <col min="28" max="28" width="13.28515625" style="82" customWidth="1"/>
    <col min="29" max="29" width="15.7109375" style="82" customWidth="1"/>
    <col min="30" max="30" width="11.7109375" style="57" customWidth="1"/>
    <col min="31" max="31" width="15.5703125" style="82" customWidth="1"/>
    <col min="32" max="32" width="10.7109375" style="82" customWidth="1"/>
    <col min="33" max="33" width="4.85546875" style="82" customWidth="1"/>
    <col min="34" max="34" width="12.42578125" style="82" customWidth="1"/>
    <col min="35" max="35" width="6.42578125" style="82" customWidth="1"/>
    <col min="36" max="42" width="14.85546875" style="82" customWidth="1"/>
    <col min="43" max="43" width="4.140625" style="82" customWidth="1"/>
    <col min="44" max="44" width="14.85546875" style="82" customWidth="1"/>
    <col min="45" max="45" width="4.7109375" style="82" customWidth="1"/>
    <col min="46" max="46" width="13.7109375" style="82" customWidth="1"/>
    <col min="47" max="47" width="15.140625" style="82" customWidth="1"/>
    <col min="48" max="48" width="13.28515625" style="82" customWidth="1"/>
    <col min="49" max="49" width="12.5703125" style="99" customWidth="1"/>
    <col min="50" max="50" width="11.28515625" style="95" customWidth="1"/>
    <col min="51" max="51" width="10.42578125" style="95" customWidth="1"/>
    <col min="52" max="52" width="11.28515625" style="95" customWidth="1"/>
    <col min="53" max="53" width="1.5703125" style="95" customWidth="1"/>
    <col min="54" max="54" width="11.28515625" style="82" customWidth="1"/>
    <col min="55" max="55" width="11.28515625" style="99" customWidth="1"/>
    <col min="56" max="56" width="11.42578125" style="95" customWidth="1"/>
    <col min="57" max="57" width="8" style="95" customWidth="1"/>
    <col min="58" max="58" width="11.28515625" style="95" customWidth="1"/>
    <col min="59" max="59" width="1.5703125" style="95" customWidth="1"/>
    <col min="60" max="60" width="11.28515625" style="82" customWidth="1"/>
    <col min="61" max="61" width="11.28515625" style="99" customWidth="1"/>
    <col min="62" max="62" width="11.28515625" style="95" customWidth="1"/>
    <col min="63" max="63" width="8.28515625" style="95" customWidth="1"/>
    <col min="64" max="64" width="11.28515625" style="95" customWidth="1"/>
    <col min="65" max="65" width="1.5703125" style="95" customWidth="1"/>
    <col min="66" max="66" width="11.28515625" style="82" customWidth="1"/>
    <col min="67" max="67" width="11.28515625" style="99" customWidth="1"/>
    <col min="68" max="68" width="11.28515625" style="95" customWidth="1"/>
    <col min="69" max="69" width="8.28515625" style="95" customWidth="1"/>
    <col min="70" max="70" width="11.28515625" style="95" customWidth="1"/>
    <col min="71" max="71" width="1.5703125" style="95" hidden="1" customWidth="1"/>
    <col min="72" max="72" width="10.5703125" style="82" hidden="1" customWidth="1"/>
    <col min="73" max="73" width="11.28515625" style="99" hidden="1" customWidth="1"/>
    <col min="74" max="74" width="11.28515625" style="95" hidden="1" customWidth="1"/>
    <col min="75" max="75" width="8.28515625" style="95" hidden="1" customWidth="1"/>
    <col min="76" max="76" width="11.28515625" style="95" hidden="1" customWidth="1"/>
    <col min="77" max="77" width="1.5703125" style="95" hidden="1" customWidth="1"/>
    <col min="78" max="78" width="10.5703125" style="82" hidden="1" customWidth="1"/>
    <col min="79" max="79" width="11.28515625" style="99" hidden="1" customWidth="1"/>
    <col min="80" max="80" width="11.28515625" style="95" hidden="1" customWidth="1"/>
    <col min="81" max="81" width="8.28515625" style="95" hidden="1" customWidth="1"/>
    <col min="82" max="82" width="11.28515625" style="95" hidden="1" customWidth="1"/>
    <col min="83" max="83" width="1.5703125" style="95" hidden="1" customWidth="1"/>
    <col min="84" max="84" width="10.5703125" style="82" hidden="1" customWidth="1"/>
    <col min="85" max="85" width="11.28515625" style="99" hidden="1" customWidth="1"/>
    <col min="86" max="86" width="11.28515625" style="95" hidden="1" customWidth="1"/>
    <col min="87" max="87" width="8.28515625" style="95" hidden="1" customWidth="1"/>
    <col min="88" max="88" width="11.28515625" style="95" hidden="1" customWidth="1"/>
    <col min="89" max="89" width="1.5703125" style="95" hidden="1" customWidth="1"/>
    <col min="90" max="90" width="10.5703125" style="82" hidden="1" customWidth="1"/>
    <col min="91" max="91" width="11.28515625" style="99" hidden="1" customWidth="1"/>
    <col min="92" max="92" width="11.28515625" style="95" hidden="1" customWidth="1"/>
    <col min="93" max="93" width="8.28515625" style="95" hidden="1" customWidth="1"/>
    <col min="94" max="94" width="11.28515625" style="95" hidden="1" customWidth="1"/>
    <col min="95" max="95" width="1.5703125" style="95" hidden="1" customWidth="1"/>
    <col min="96" max="96" width="10.5703125" style="82" hidden="1" customWidth="1"/>
    <col min="97" max="97" width="11.28515625" style="99" hidden="1" customWidth="1"/>
    <col min="98" max="98" width="11.28515625" style="95" hidden="1" customWidth="1"/>
    <col min="99" max="99" width="8.28515625" style="95" hidden="1" customWidth="1"/>
    <col min="100" max="100" width="11.28515625" style="95" hidden="1" customWidth="1"/>
    <col min="101" max="101" width="1.5703125" style="95" hidden="1" customWidth="1"/>
    <col min="102" max="102" width="10.5703125" style="82" hidden="1" customWidth="1"/>
    <col min="103" max="103" width="11.28515625" style="99" hidden="1" customWidth="1"/>
    <col min="104" max="104" width="11.28515625" style="95" hidden="1" customWidth="1"/>
    <col min="105" max="105" width="8.28515625" style="95" hidden="1" customWidth="1"/>
    <col min="106" max="106" width="11.28515625" style="95" hidden="1" customWidth="1"/>
    <col min="107" max="107" width="1.7109375" style="95" hidden="1" customWidth="1"/>
    <col min="108" max="108" width="3.85546875" style="95" customWidth="1"/>
    <col min="109" max="109" width="1.5703125" style="95" customWidth="1"/>
    <col min="110" max="110" width="12.28515625" style="82" customWidth="1"/>
    <col min="111" max="111" width="12.7109375" style="99" customWidth="1"/>
    <col min="112" max="112" width="11.28515625" style="95" customWidth="1"/>
    <col min="113" max="113" width="10.42578125" style="95" customWidth="1"/>
    <col min="114" max="114" width="12.85546875" style="95" customWidth="1"/>
    <col min="115" max="115" width="1.5703125" style="95" customWidth="1"/>
    <col min="116" max="116" width="12.28515625" style="82" customWidth="1"/>
    <col min="117" max="117" width="11.28515625" style="99" customWidth="1"/>
    <col min="118" max="118" width="11.28515625" style="95" customWidth="1"/>
    <col min="119" max="119" width="10.42578125" style="95" customWidth="1"/>
    <col min="120" max="120" width="12.85546875" style="95" customWidth="1"/>
    <col min="121" max="121" width="1.5703125" style="95" customWidth="1"/>
    <col min="122" max="122" width="10.5703125" style="82" customWidth="1"/>
    <col min="123" max="123" width="11.28515625" style="99" customWidth="1"/>
    <col min="124" max="124" width="11.28515625" style="95" customWidth="1"/>
    <col min="125" max="125" width="10.42578125" style="95" customWidth="1"/>
    <col min="126" max="126" width="12.85546875" style="95" customWidth="1"/>
    <col min="127" max="127" width="1.5703125" style="95" customWidth="1"/>
    <col min="128" max="128" width="10.5703125" style="82" customWidth="1"/>
    <col min="129" max="129" width="11.28515625" style="99" customWidth="1"/>
    <col min="130" max="130" width="11.28515625" style="95" customWidth="1"/>
    <col min="131" max="131" width="10.42578125" style="95" customWidth="1"/>
    <col min="132" max="132" width="12.85546875" style="95" customWidth="1"/>
    <col min="133" max="133" width="1.5703125" style="95" hidden="1" customWidth="1"/>
    <col min="134" max="134" width="10.5703125" style="82" hidden="1" customWidth="1"/>
    <col min="135" max="135" width="11.28515625" style="99" hidden="1" customWidth="1"/>
    <col min="136" max="136" width="11.28515625" style="95" hidden="1" customWidth="1"/>
    <col min="137" max="137" width="10.42578125" style="95" hidden="1" customWidth="1"/>
    <col min="138" max="138" width="12.85546875" style="95" hidden="1" customWidth="1"/>
    <col min="139" max="139" width="1.5703125" style="95" hidden="1" customWidth="1"/>
    <col min="140" max="140" width="10.5703125" style="82" hidden="1" customWidth="1"/>
    <col min="141" max="141" width="11.28515625" style="99" hidden="1" customWidth="1"/>
    <col min="142" max="142" width="11.28515625" style="95" hidden="1" customWidth="1"/>
    <col min="143" max="143" width="10.42578125" style="95" hidden="1" customWidth="1"/>
    <col min="144" max="144" width="12.85546875" style="95" hidden="1" customWidth="1"/>
    <col min="145" max="145" width="1.5703125" style="95" hidden="1" customWidth="1"/>
    <col min="146" max="146" width="10.5703125" style="82" hidden="1" customWidth="1"/>
    <col min="147" max="147" width="11.28515625" style="99" hidden="1" customWidth="1"/>
    <col min="148" max="148" width="11.28515625" style="95" hidden="1" customWidth="1"/>
    <col min="149" max="149" width="10.42578125" style="95" hidden="1" customWidth="1"/>
    <col min="150" max="150" width="12.85546875" style="95" hidden="1" customWidth="1"/>
    <col min="151" max="151" width="1.5703125" style="95" hidden="1" customWidth="1"/>
    <col min="152" max="152" width="10.5703125" style="82" hidden="1" customWidth="1"/>
    <col min="153" max="153" width="11.28515625" style="99" hidden="1" customWidth="1"/>
    <col min="154" max="154" width="11.28515625" style="95" hidden="1" customWidth="1"/>
    <col min="155" max="155" width="10.42578125" style="95" hidden="1" customWidth="1"/>
    <col min="156" max="156" width="12.85546875" style="95" hidden="1" customWidth="1"/>
    <col min="157" max="157" width="1.5703125" style="95" hidden="1" customWidth="1"/>
    <col min="158" max="158" width="10.5703125" style="82" hidden="1" customWidth="1"/>
    <col min="159" max="159" width="11.28515625" style="99" hidden="1" customWidth="1"/>
    <col min="160" max="160" width="11.28515625" style="95" hidden="1" customWidth="1"/>
    <col min="161" max="161" width="10.42578125" style="95" hidden="1" customWidth="1"/>
    <col min="162" max="162" width="12.85546875" style="95" hidden="1" customWidth="1"/>
    <col min="163" max="163" width="1.5703125" style="95" hidden="1" customWidth="1"/>
    <col min="164" max="164" width="1.5703125" style="95" customWidth="1"/>
    <col min="165" max="165" width="3.85546875" style="95" customWidth="1"/>
    <col min="166" max="166" width="1.5703125" style="95" customWidth="1"/>
    <col min="167" max="167" width="11.7109375" style="82" customWidth="1"/>
    <col min="168" max="168" width="12.5703125" style="99" customWidth="1"/>
    <col min="169" max="169" width="11.28515625" style="95" customWidth="1"/>
    <col min="170" max="170" width="10.42578125" style="95" customWidth="1"/>
    <col min="171" max="171" width="12.85546875" style="95" customWidth="1"/>
    <col min="172" max="172" width="1.5703125" style="95" customWidth="1"/>
    <col min="173" max="173" width="2.140625" style="187" hidden="1" customWidth="1"/>
    <col min="174" max="174" width="17.28515625" style="187" hidden="1" customWidth="1"/>
    <col min="175" max="175" width="20.140625" style="187" hidden="1" customWidth="1"/>
    <col min="176" max="176" width="3.42578125" style="187" hidden="1" customWidth="1"/>
    <col min="177" max="177" width="9.5703125" style="187" hidden="1" customWidth="1"/>
    <col min="178" max="178" width="0" style="187" hidden="1" customWidth="1"/>
    <col min="179" max="179" width="11.85546875" style="187" customWidth="1"/>
    <col min="180" max="180" width="22.42578125" style="187" bestFit="1" customWidth="1"/>
    <col min="181" max="16384" width="9.140625" style="187"/>
  </cols>
  <sheetData>
    <row r="1" spans="1:182" s="52" customFormat="1">
      <c r="A1" s="43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  <c r="Q1" s="44"/>
      <c r="R1" s="46"/>
      <c r="S1" s="44"/>
      <c r="T1" s="44"/>
      <c r="U1" s="44"/>
      <c r="V1" s="47"/>
      <c r="W1" s="44"/>
      <c r="X1" s="44"/>
      <c r="Y1" s="44"/>
      <c r="Z1" s="44"/>
      <c r="AA1" s="48"/>
      <c r="AB1" s="44"/>
      <c r="AC1" s="44"/>
      <c r="AD1" s="46"/>
      <c r="AE1" s="44"/>
      <c r="AF1" s="44"/>
      <c r="AG1" s="44"/>
      <c r="AH1" s="44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4"/>
      <c r="AU1" s="44"/>
      <c r="AV1" s="224" t="s">
        <v>78</v>
      </c>
      <c r="AW1" s="224"/>
      <c r="AX1" s="224"/>
      <c r="AY1" s="224"/>
      <c r="AZ1" s="225"/>
      <c r="BA1" s="49"/>
      <c r="BB1" s="223" t="s">
        <v>78</v>
      </c>
      <c r="BC1" s="224"/>
      <c r="BD1" s="224"/>
      <c r="BE1" s="224"/>
      <c r="BF1" s="225"/>
      <c r="BG1" s="49"/>
      <c r="BH1" s="223" t="s">
        <v>78</v>
      </c>
      <c r="BI1" s="224"/>
      <c r="BJ1" s="224"/>
      <c r="BK1" s="224"/>
      <c r="BL1" s="225"/>
      <c r="BM1" s="49"/>
      <c r="BN1" s="223" t="s">
        <v>78</v>
      </c>
      <c r="BO1" s="224"/>
      <c r="BP1" s="224"/>
      <c r="BQ1" s="224"/>
      <c r="BR1" s="225"/>
      <c r="BS1" s="49"/>
      <c r="BT1" s="223" t="s">
        <v>78</v>
      </c>
      <c r="BU1" s="224"/>
      <c r="BV1" s="224"/>
      <c r="BW1" s="224"/>
      <c r="BX1" s="225"/>
      <c r="BY1" s="49"/>
      <c r="BZ1" s="223" t="s">
        <v>78</v>
      </c>
      <c r="CA1" s="224"/>
      <c r="CB1" s="224"/>
      <c r="CC1" s="224"/>
      <c r="CD1" s="225"/>
      <c r="CE1" s="49"/>
      <c r="CF1" s="223" t="s">
        <v>78</v>
      </c>
      <c r="CG1" s="224"/>
      <c r="CH1" s="224"/>
      <c r="CI1" s="224"/>
      <c r="CJ1" s="225"/>
      <c r="CK1" s="49"/>
      <c r="CL1" s="223" t="s">
        <v>78</v>
      </c>
      <c r="CM1" s="224"/>
      <c r="CN1" s="224"/>
      <c r="CO1" s="224"/>
      <c r="CP1" s="225"/>
      <c r="CQ1" s="49"/>
      <c r="CR1" s="223" t="s">
        <v>78</v>
      </c>
      <c r="CS1" s="224"/>
      <c r="CT1" s="224"/>
      <c r="CU1" s="224"/>
      <c r="CV1" s="225"/>
      <c r="CW1" s="49"/>
      <c r="CX1" s="223" t="s">
        <v>78</v>
      </c>
      <c r="CY1" s="224"/>
      <c r="CZ1" s="224"/>
      <c r="DA1" s="224"/>
      <c r="DB1" s="225"/>
      <c r="DC1" s="50"/>
      <c r="DD1" s="51"/>
      <c r="DE1" s="50"/>
      <c r="DF1" s="223" t="s">
        <v>79</v>
      </c>
      <c r="DG1" s="224"/>
      <c r="DH1" s="224"/>
      <c r="DI1" s="224"/>
      <c r="DJ1" s="225"/>
      <c r="DK1" s="49"/>
      <c r="DL1" s="223" t="s">
        <v>79</v>
      </c>
      <c r="DM1" s="224"/>
      <c r="DN1" s="224"/>
      <c r="DO1" s="224"/>
      <c r="DP1" s="225"/>
      <c r="DQ1" s="49"/>
      <c r="DR1" s="223" t="s">
        <v>79</v>
      </c>
      <c r="DS1" s="224"/>
      <c r="DT1" s="224"/>
      <c r="DU1" s="224"/>
      <c r="DV1" s="225"/>
      <c r="DW1" s="49"/>
      <c r="DX1" s="223" t="s">
        <v>79</v>
      </c>
      <c r="DY1" s="224"/>
      <c r="DZ1" s="224"/>
      <c r="EA1" s="224"/>
      <c r="EB1" s="225"/>
      <c r="EC1" s="49"/>
      <c r="ED1" s="223" t="s">
        <v>79</v>
      </c>
      <c r="EE1" s="224"/>
      <c r="EF1" s="224"/>
      <c r="EG1" s="224"/>
      <c r="EH1" s="225"/>
      <c r="EI1" s="49"/>
      <c r="EJ1" s="223" t="s">
        <v>79</v>
      </c>
      <c r="EK1" s="224"/>
      <c r="EL1" s="224"/>
      <c r="EM1" s="224"/>
      <c r="EN1" s="225"/>
      <c r="EO1" s="49"/>
      <c r="EP1" s="223" t="s">
        <v>79</v>
      </c>
      <c r="EQ1" s="224"/>
      <c r="ER1" s="224"/>
      <c r="ES1" s="224"/>
      <c r="ET1" s="225"/>
      <c r="EU1" s="49"/>
      <c r="EV1" s="223" t="s">
        <v>79</v>
      </c>
      <c r="EW1" s="224"/>
      <c r="EX1" s="224"/>
      <c r="EY1" s="224"/>
      <c r="EZ1" s="225"/>
      <c r="FA1" s="49"/>
      <c r="FB1" s="223" t="s">
        <v>79</v>
      </c>
      <c r="FC1" s="224"/>
      <c r="FD1" s="224"/>
      <c r="FE1" s="224"/>
      <c r="FF1" s="225"/>
      <c r="FG1" s="49"/>
      <c r="FH1" s="50"/>
      <c r="FI1" s="51"/>
      <c r="FJ1" s="50"/>
      <c r="FK1" s="223" t="s">
        <v>116</v>
      </c>
      <c r="FL1" s="224"/>
      <c r="FM1" s="224"/>
      <c r="FN1" s="224"/>
      <c r="FO1" s="225"/>
      <c r="FP1" s="49"/>
      <c r="FX1" s="130" t="s">
        <v>96</v>
      </c>
      <c r="FY1" s="192" t="s">
        <v>92</v>
      </c>
      <c r="FZ1" s="192"/>
    </row>
    <row r="2" spans="1:182" s="52" customFormat="1" ht="18.75" customHeight="1" thickBot="1">
      <c r="A2" s="53"/>
      <c r="B2" s="44"/>
      <c r="C2" s="44"/>
      <c r="D2" s="44"/>
      <c r="E2" s="44"/>
      <c r="F2" s="44"/>
      <c r="G2" s="44"/>
      <c r="H2" s="44"/>
      <c r="I2" s="198"/>
      <c r="J2" s="44"/>
      <c r="K2" s="44"/>
      <c r="L2" s="44"/>
      <c r="M2" s="44"/>
      <c r="N2" s="44"/>
      <c r="O2" s="44"/>
      <c r="P2" s="45"/>
      <c r="Q2" s="44"/>
      <c r="R2" s="46"/>
      <c r="S2" s="44"/>
      <c r="T2" s="44"/>
      <c r="U2" s="44"/>
      <c r="V2" s="47"/>
      <c r="W2" s="44"/>
      <c r="X2" s="44"/>
      <c r="Y2" s="44"/>
      <c r="Z2" s="44"/>
      <c r="AA2" s="48"/>
      <c r="AB2" s="44"/>
      <c r="AC2" s="44"/>
      <c r="AD2" s="46"/>
      <c r="AE2" s="44"/>
      <c r="AF2" s="44"/>
      <c r="AG2" s="44"/>
      <c r="AH2" s="44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4"/>
      <c r="AU2" s="44"/>
      <c r="AV2" s="54"/>
      <c r="AW2" s="54"/>
      <c r="AX2" s="54"/>
      <c r="AY2" s="54"/>
      <c r="AZ2" s="54"/>
      <c r="BA2" s="55"/>
      <c r="BB2" s="54"/>
      <c r="BC2" s="54"/>
      <c r="BD2" s="54"/>
      <c r="BE2" s="54"/>
      <c r="BF2" s="54"/>
      <c r="BG2" s="49"/>
      <c r="BH2" s="54"/>
      <c r="BI2" s="54"/>
      <c r="BJ2" s="54"/>
      <c r="BK2" s="54"/>
      <c r="BL2" s="54"/>
      <c r="BM2" s="56"/>
      <c r="BN2" s="54"/>
      <c r="BO2" s="54"/>
      <c r="BP2" s="54"/>
      <c r="BQ2" s="54"/>
      <c r="BR2" s="54"/>
      <c r="BS2" s="55"/>
      <c r="BT2" s="54"/>
      <c r="BU2" s="54"/>
      <c r="BV2" s="54"/>
      <c r="BW2" s="54"/>
      <c r="BX2" s="57"/>
      <c r="BY2" s="49"/>
      <c r="BZ2" s="54"/>
      <c r="CA2" s="54"/>
      <c r="CB2" s="54"/>
      <c r="CC2" s="54"/>
      <c r="CD2" s="57"/>
      <c r="CE2" s="49"/>
      <c r="CF2" s="54"/>
      <c r="CG2" s="54"/>
      <c r="CH2" s="54"/>
      <c r="CI2" s="54"/>
      <c r="CJ2" s="57"/>
      <c r="CK2" s="49"/>
      <c r="CL2" s="54"/>
      <c r="CM2" s="54"/>
      <c r="CN2" s="54"/>
      <c r="CO2" s="54"/>
      <c r="CP2" s="57"/>
      <c r="CQ2" s="49"/>
      <c r="CR2" s="54"/>
      <c r="CS2" s="54"/>
      <c r="CT2" s="54"/>
      <c r="CU2" s="54"/>
      <c r="CV2" s="57"/>
      <c r="CW2" s="49"/>
      <c r="CX2" s="54"/>
      <c r="CY2" s="54"/>
      <c r="CZ2" s="54"/>
      <c r="DA2" s="54"/>
      <c r="DB2" s="57"/>
      <c r="DC2" s="50"/>
      <c r="DD2" s="51"/>
      <c r="DE2" s="50"/>
      <c r="DF2" s="54"/>
      <c r="DG2" s="54"/>
      <c r="DH2" s="54"/>
      <c r="DI2" s="54"/>
      <c r="DJ2" s="54"/>
      <c r="DK2" s="49"/>
      <c r="DL2" s="54"/>
      <c r="DM2" s="54"/>
      <c r="DN2" s="54"/>
      <c r="DO2" s="54"/>
      <c r="DP2" s="54"/>
      <c r="DQ2" s="49"/>
      <c r="DR2" s="54"/>
      <c r="DS2" s="54"/>
      <c r="DT2" s="54"/>
      <c r="DU2" s="54"/>
      <c r="DV2" s="54"/>
      <c r="DW2" s="49"/>
      <c r="DX2" s="54"/>
      <c r="DY2" s="54"/>
      <c r="DZ2" s="54"/>
      <c r="EA2" s="54"/>
      <c r="EB2" s="54"/>
      <c r="EC2" s="49"/>
      <c r="ED2" s="54"/>
      <c r="EE2" s="54"/>
      <c r="EF2" s="54"/>
      <c r="EG2" s="54"/>
      <c r="EH2" s="57"/>
      <c r="EI2" s="49"/>
      <c r="EJ2" s="54"/>
      <c r="EK2" s="54"/>
      <c r="EL2" s="54"/>
      <c r="EM2" s="54"/>
      <c r="EN2" s="57"/>
      <c r="EO2" s="49"/>
      <c r="EP2" s="54"/>
      <c r="EQ2" s="54"/>
      <c r="ER2" s="54"/>
      <c r="ES2" s="54"/>
      <c r="ET2" s="57"/>
      <c r="EU2" s="49"/>
      <c r="EV2" s="54"/>
      <c r="EW2" s="54"/>
      <c r="EX2" s="54"/>
      <c r="EY2" s="54"/>
      <c r="EZ2" s="57"/>
      <c r="FA2" s="49"/>
      <c r="FB2" s="54"/>
      <c r="FC2" s="54"/>
      <c r="FD2" s="54"/>
      <c r="FE2" s="54"/>
      <c r="FF2" s="57"/>
      <c r="FG2" s="49"/>
      <c r="FH2" s="50"/>
      <c r="FI2" s="51"/>
      <c r="FJ2" s="50"/>
      <c r="FK2" s="54"/>
      <c r="FL2" s="54"/>
      <c r="FM2" s="54"/>
      <c r="FN2" s="54"/>
      <c r="FO2" s="57"/>
      <c r="FP2" s="49"/>
      <c r="FY2" s="192" t="s">
        <v>93</v>
      </c>
      <c r="FZ2" s="192"/>
    </row>
    <row r="3" spans="1:182" s="52" customFormat="1" ht="2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4"/>
      <c r="R3" s="46"/>
      <c r="S3" s="44"/>
      <c r="T3" s="44"/>
      <c r="U3" s="44"/>
      <c r="V3" s="47"/>
      <c r="W3" s="44"/>
      <c r="X3" s="44"/>
      <c r="Y3" s="44"/>
      <c r="Z3" s="44"/>
      <c r="AA3" s="48"/>
      <c r="AB3" s="44"/>
      <c r="AC3" s="44"/>
      <c r="AD3" s="46"/>
      <c r="AE3" s="44"/>
      <c r="AF3" s="44"/>
      <c r="AG3" s="44"/>
      <c r="AH3" s="44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4"/>
      <c r="AU3" s="44"/>
      <c r="AV3" s="235" t="s">
        <v>68</v>
      </c>
      <c r="AW3" s="236"/>
      <c r="AX3" s="226" t="s">
        <v>76</v>
      </c>
      <c r="AY3" s="227"/>
      <c r="AZ3" s="228"/>
      <c r="BA3" s="55"/>
      <c r="BB3" s="44"/>
      <c r="BC3" s="58"/>
      <c r="BD3" s="50"/>
      <c r="BE3" s="59"/>
      <c r="BF3" s="50"/>
      <c r="BG3" s="49"/>
      <c r="BH3" s="44"/>
      <c r="BI3" s="58"/>
      <c r="BJ3" s="50"/>
      <c r="BK3" s="59"/>
      <c r="BL3" s="50"/>
      <c r="BM3" s="56"/>
      <c r="BN3" s="241" t="s">
        <v>73</v>
      </c>
      <c r="BO3" s="242"/>
      <c r="BP3" s="242"/>
      <c r="BQ3" s="242"/>
      <c r="BR3" s="243"/>
      <c r="BS3" s="55"/>
      <c r="BT3" s="44"/>
      <c r="BU3" s="58"/>
      <c r="BV3" s="50"/>
      <c r="BW3" s="59"/>
      <c r="BX3" s="59"/>
      <c r="BY3" s="49"/>
      <c r="BZ3" s="44"/>
      <c r="CA3" s="58"/>
      <c r="CB3" s="50"/>
      <c r="CC3" s="59"/>
      <c r="CD3" s="59"/>
      <c r="CE3" s="49"/>
      <c r="CF3" s="44"/>
      <c r="CG3" s="58"/>
      <c r="CH3" s="50"/>
      <c r="CI3" s="59"/>
      <c r="CJ3" s="59"/>
      <c r="CK3" s="49"/>
      <c r="CL3" s="44"/>
      <c r="CM3" s="58"/>
      <c r="CN3" s="50"/>
      <c r="CO3" s="59"/>
      <c r="CP3" s="59"/>
      <c r="CQ3" s="49"/>
      <c r="CR3" s="44"/>
      <c r="CS3" s="58"/>
      <c r="CT3" s="50"/>
      <c r="CU3" s="59"/>
      <c r="CV3" s="59"/>
      <c r="CW3" s="49"/>
      <c r="CX3" s="44"/>
      <c r="CY3" s="58"/>
      <c r="CZ3" s="50"/>
      <c r="DA3" s="59"/>
      <c r="DB3" s="59"/>
      <c r="DC3" s="50"/>
      <c r="DD3" s="51"/>
      <c r="DE3" s="50"/>
      <c r="DF3" s="235" t="s">
        <v>68</v>
      </c>
      <c r="DG3" s="236"/>
      <c r="DH3" s="226" t="s">
        <v>76</v>
      </c>
      <c r="DI3" s="227"/>
      <c r="DJ3" s="228"/>
      <c r="DK3" s="49"/>
      <c r="DL3" s="44"/>
      <c r="DM3" s="58"/>
      <c r="DN3" s="50"/>
      <c r="DO3" s="59"/>
      <c r="DP3" s="50"/>
      <c r="DQ3" s="49"/>
      <c r="DR3" s="44"/>
      <c r="DS3" s="58"/>
      <c r="DT3" s="50"/>
      <c r="DU3" s="59"/>
      <c r="DV3" s="50"/>
      <c r="DW3" s="49"/>
      <c r="DX3" s="241" t="s">
        <v>74</v>
      </c>
      <c r="DY3" s="242"/>
      <c r="DZ3" s="242"/>
      <c r="EA3" s="242"/>
      <c r="EB3" s="243"/>
      <c r="EC3" s="49"/>
      <c r="ED3" s="44"/>
      <c r="EE3" s="58"/>
      <c r="EF3" s="50"/>
      <c r="EG3" s="59"/>
      <c r="EH3" s="59"/>
      <c r="EI3" s="49"/>
      <c r="EJ3" s="44"/>
      <c r="EK3" s="58"/>
      <c r="EL3" s="50"/>
      <c r="EM3" s="59"/>
      <c r="EN3" s="59"/>
      <c r="EO3" s="49"/>
      <c r="EP3" s="44"/>
      <c r="EQ3" s="58"/>
      <c r="ER3" s="50"/>
      <c r="ES3" s="59"/>
      <c r="ET3" s="59"/>
      <c r="EU3" s="49"/>
      <c r="EV3" s="44"/>
      <c r="EW3" s="58"/>
      <c r="EX3" s="50"/>
      <c r="EY3" s="59"/>
      <c r="EZ3" s="59"/>
      <c r="FA3" s="49"/>
      <c r="FB3" s="44"/>
      <c r="FC3" s="58"/>
      <c r="FD3" s="50"/>
      <c r="FE3" s="59"/>
      <c r="FF3" s="59"/>
      <c r="FG3" s="49"/>
      <c r="FH3" s="50"/>
      <c r="FI3" s="51"/>
      <c r="FJ3" s="50"/>
      <c r="FK3" s="44"/>
      <c r="FL3" s="58"/>
      <c r="FM3" s="166" t="s">
        <v>90</v>
      </c>
      <c r="FN3" s="181">
        <v>0.02</v>
      </c>
      <c r="FO3" s="59"/>
      <c r="FP3" s="49"/>
      <c r="FY3" s="192" t="s">
        <v>94</v>
      </c>
      <c r="FZ3" s="192"/>
    </row>
    <row r="4" spans="1:182" s="52" customFormat="1" ht="20.25" customHeight="1" thickBo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4"/>
      <c r="R4" s="46"/>
      <c r="S4" s="44"/>
      <c r="T4" s="44"/>
      <c r="U4" s="44"/>
      <c r="V4" s="47"/>
      <c r="W4" s="44"/>
      <c r="X4" s="44"/>
      <c r="Y4" s="44"/>
      <c r="Z4" s="44"/>
      <c r="AA4" s="48"/>
      <c r="AB4" s="44"/>
      <c r="AC4" s="44"/>
      <c r="AD4" s="129"/>
      <c r="AE4" s="44"/>
      <c r="AF4" s="44"/>
      <c r="AG4" s="44"/>
      <c r="AH4" s="44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4"/>
      <c r="AU4" s="44"/>
      <c r="AV4" s="237"/>
      <c r="AW4" s="238"/>
      <c r="AX4" s="229"/>
      <c r="AY4" s="230"/>
      <c r="AZ4" s="231"/>
      <c r="BA4" s="55"/>
      <c r="BB4" s="44"/>
      <c r="BC4" s="58"/>
      <c r="BD4" s="50"/>
      <c r="BE4" s="59"/>
      <c r="BF4" s="50"/>
      <c r="BG4" s="49"/>
      <c r="BH4" s="44"/>
      <c r="BI4" s="58"/>
      <c r="BJ4" s="50"/>
      <c r="BK4" s="59"/>
      <c r="BL4" s="50"/>
      <c r="BM4" s="56"/>
      <c r="BN4" s="244"/>
      <c r="BO4" s="245"/>
      <c r="BP4" s="245"/>
      <c r="BQ4" s="245"/>
      <c r="BR4" s="246"/>
      <c r="BS4" s="55"/>
      <c r="BT4" s="44"/>
      <c r="BU4" s="58"/>
      <c r="BV4" s="50"/>
      <c r="BW4" s="59"/>
      <c r="BX4" s="59"/>
      <c r="BY4" s="49"/>
      <c r="BZ4" s="44"/>
      <c r="CA4" s="58"/>
      <c r="CB4" s="50"/>
      <c r="CC4" s="59"/>
      <c r="CD4" s="59"/>
      <c r="CE4" s="49"/>
      <c r="CF4" s="44"/>
      <c r="CG4" s="58"/>
      <c r="CH4" s="50"/>
      <c r="CI4" s="59"/>
      <c r="CJ4" s="59"/>
      <c r="CK4" s="49"/>
      <c r="CL4" s="44"/>
      <c r="CM4" s="58"/>
      <c r="CN4" s="50"/>
      <c r="CO4" s="59"/>
      <c r="CP4" s="59"/>
      <c r="CQ4" s="49"/>
      <c r="CR4" s="44"/>
      <c r="CS4" s="58"/>
      <c r="CT4" s="50"/>
      <c r="CU4" s="59"/>
      <c r="CV4" s="59"/>
      <c r="CW4" s="49"/>
      <c r="CX4" s="44"/>
      <c r="CY4" s="58"/>
      <c r="CZ4" s="50"/>
      <c r="DA4" s="59"/>
      <c r="DB4" s="59"/>
      <c r="DC4" s="50"/>
      <c r="DD4" s="51"/>
      <c r="DE4" s="50"/>
      <c r="DF4" s="237"/>
      <c r="DG4" s="238"/>
      <c r="DH4" s="229"/>
      <c r="DI4" s="230"/>
      <c r="DJ4" s="231"/>
      <c r="DK4" s="49"/>
      <c r="DL4" s="44"/>
      <c r="DM4" s="58"/>
      <c r="DN4" s="50"/>
      <c r="DO4" s="59"/>
      <c r="DP4" s="50"/>
      <c r="DQ4" s="49"/>
      <c r="DR4" s="44"/>
      <c r="DS4" s="58"/>
      <c r="DT4" s="50"/>
      <c r="DU4" s="59"/>
      <c r="DV4" s="50"/>
      <c r="DW4" s="49"/>
      <c r="DX4" s="244"/>
      <c r="DY4" s="245"/>
      <c r="DZ4" s="245"/>
      <c r="EA4" s="245"/>
      <c r="EB4" s="246"/>
      <c r="EC4" s="49"/>
      <c r="ED4" s="44"/>
      <c r="EE4" s="58"/>
      <c r="EF4" s="50"/>
      <c r="EG4" s="59"/>
      <c r="EH4" s="59"/>
      <c r="EI4" s="49"/>
      <c r="EJ4" s="44"/>
      <c r="EK4" s="58"/>
      <c r="EL4" s="50"/>
      <c r="EM4" s="59"/>
      <c r="EN4" s="59"/>
      <c r="EO4" s="49"/>
      <c r="EP4" s="44"/>
      <c r="EQ4" s="58"/>
      <c r="ER4" s="50"/>
      <c r="ES4" s="59"/>
      <c r="ET4" s="59"/>
      <c r="EU4" s="49"/>
      <c r="EV4" s="44"/>
      <c r="EW4" s="58"/>
      <c r="EX4" s="50"/>
      <c r="EY4" s="59"/>
      <c r="EZ4" s="59"/>
      <c r="FA4" s="49"/>
      <c r="FB4" s="44"/>
      <c r="FC4" s="58"/>
      <c r="FD4" s="50"/>
      <c r="FE4" s="59"/>
      <c r="FF4" s="59"/>
      <c r="FG4" s="49"/>
      <c r="FH4" s="50"/>
      <c r="FI4" s="51"/>
      <c r="FJ4" s="50"/>
      <c r="FK4" s="44"/>
      <c r="FL4" s="58"/>
      <c r="FM4" s="166" t="s">
        <v>91</v>
      </c>
      <c r="FN4" s="192" t="s">
        <v>92</v>
      </c>
      <c r="FO4" s="59"/>
      <c r="FP4" s="49"/>
      <c r="FY4" s="192" t="s">
        <v>95</v>
      </c>
      <c r="FZ4" s="192"/>
    </row>
    <row r="5" spans="1:182" s="52" customFormat="1" ht="24.75" customHeight="1" thickBot="1">
      <c r="A5" s="250" t="s">
        <v>75</v>
      </c>
      <c r="B5" s="251"/>
      <c r="C5" s="252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5"/>
      <c r="P5" s="253" t="s">
        <v>109</v>
      </c>
      <c r="Q5" s="254"/>
      <c r="R5" s="254"/>
      <c r="S5" s="254"/>
      <c r="T5" s="255"/>
      <c r="U5" s="44"/>
      <c r="V5" s="47"/>
      <c r="W5" s="44"/>
      <c r="X5" s="44"/>
      <c r="Y5" s="44"/>
      <c r="Z5" s="256" t="s">
        <v>110</v>
      </c>
      <c r="AA5" s="257"/>
      <c r="AB5" s="257"/>
      <c r="AC5" s="257"/>
      <c r="AD5" s="257"/>
      <c r="AE5" s="257"/>
      <c r="AF5" s="258"/>
      <c r="AG5" s="44"/>
      <c r="AH5" s="44"/>
      <c r="AI5" s="48"/>
      <c r="AJ5" s="253" t="s">
        <v>111</v>
      </c>
      <c r="AK5" s="254"/>
      <c r="AL5" s="254"/>
      <c r="AM5" s="254"/>
      <c r="AN5" s="254"/>
      <c r="AO5" s="254"/>
      <c r="AP5" s="255"/>
      <c r="AQ5" s="200"/>
      <c r="AR5" s="200"/>
      <c r="AS5" s="48"/>
      <c r="AT5" s="44"/>
      <c r="AU5" s="44"/>
      <c r="AV5" s="237"/>
      <c r="AW5" s="238"/>
      <c r="AX5" s="229"/>
      <c r="AY5" s="230"/>
      <c r="AZ5" s="231"/>
      <c r="BA5" s="55"/>
      <c r="BB5" s="44"/>
      <c r="BC5" s="58"/>
      <c r="BD5" s="50"/>
      <c r="BE5" s="59"/>
      <c r="BF5" s="50"/>
      <c r="BG5" s="49"/>
      <c r="BH5" s="44"/>
      <c r="BI5" s="58"/>
      <c r="BJ5" s="50"/>
      <c r="BK5" s="59"/>
      <c r="BL5" s="50"/>
      <c r="BM5" s="56"/>
      <c r="BN5" s="247"/>
      <c r="BO5" s="248"/>
      <c r="BP5" s="248"/>
      <c r="BQ5" s="248"/>
      <c r="BR5" s="249"/>
      <c r="BS5" s="55"/>
      <c r="BT5" s="44"/>
      <c r="BU5" s="58"/>
      <c r="BV5" s="50"/>
      <c r="BW5" s="59"/>
      <c r="BX5" s="59"/>
      <c r="BY5" s="49"/>
      <c r="BZ5" s="44"/>
      <c r="CA5" s="58"/>
      <c r="CB5" s="50"/>
      <c r="CC5" s="59"/>
      <c r="CD5" s="59"/>
      <c r="CE5" s="49"/>
      <c r="CF5" s="44"/>
      <c r="CG5" s="58"/>
      <c r="CH5" s="50"/>
      <c r="CI5" s="59"/>
      <c r="CJ5" s="59"/>
      <c r="CK5" s="49"/>
      <c r="CL5" s="44"/>
      <c r="CM5" s="58"/>
      <c r="CN5" s="50"/>
      <c r="CO5" s="59"/>
      <c r="CP5" s="59"/>
      <c r="CQ5" s="49"/>
      <c r="CR5" s="44"/>
      <c r="CS5" s="58"/>
      <c r="CT5" s="50"/>
      <c r="CU5" s="59"/>
      <c r="CV5" s="59"/>
      <c r="CW5" s="49"/>
      <c r="CX5" s="44"/>
      <c r="CY5" s="58"/>
      <c r="CZ5" s="50"/>
      <c r="DA5" s="59"/>
      <c r="DB5" s="59"/>
      <c r="DC5" s="50"/>
      <c r="DD5" s="51"/>
      <c r="DE5" s="50"/>
      <c r="DF5" s="237"/>
      <c r="DG5" s="238"/>
      <c r="DH5" s="229"/>
      <c r="DI5" s="230"/>
      <c r="DJ5" s="231"/>
      <c r="DK5" s="49"/>
      <c r="DL5" s="44"/>
      <c r="DM5" s="58"/>
      <c r="DN5" s="50"/>
      <c r="DO5" s="59"/>
      <c r="DP5" s="50"/>
      <c r="DQ5" s="49"/>
      <c r="DR5" s="44"/>
      <c r="DS5" s="58"/>
      <c r="DT5" s="50"/>
      <c r="DU5" s="59"/>
      <c r="DV5" s="50"/>
      <c r="DW5" s="49"/>
      <c r="DX5" s="247"/>
      <c r="DY5" s="248"/>
      <c r="DZ5" s="248"/>
      <c r="EA5" s="248"/>
      <c r="EB5" s="249"/>
      <c r="EC5" s="49"/>
      <c r="ED5" s="44"/>
      <c r="EE5" s="58"/>
      <c r="EF5" s="50"/>
      <c r="EG5" s="59"/>
      <c r="EH5" s="59"/>
      <c r="EI5" s="49"/>
      <c r="EJ5" s="44"/>
      <c r="EK5" s="58"/>
      <c r="EL5" s="50"/>
      <c r="EM5" s="59"/>
      <c r="EN5" s="59"/>
      <c r="EO5" s="49"/>
      <c r="EP5" s="44"/>
      <c r="EQ5" s="58"/>
      <c r="ER5" s="50"/>
      <c r="ES5" s="59"/>
      <c r="ET5" s="59"/>
      <c r="EU5" s="49"/>
      <c r="EV5" s="44"/>
      <c r="EW5" s="58"/>
      <c r="EX5" s="50"/>
      <c r="EY5" s="59"/>
      <c r="EZ5" s="59"/>
      <c r="FA5" s="49"/>
      <c r="FB5" s="44"/>
      <c r="FC5" s="58"/>
      <c r="FD5" s="50"/>
      <c r="FE5" s="59"/>
      <c r="FF5" s="59"/>
      <c r="FG5" s="49"/>
      <c r="FH5" s="50"/>
      <c r="FI5" s="51"/>
      <c r="FJ5" s="50"/>
      <c r="FK5" s="44"/>
      <c r="FL5" s="58"/>
      <c r="FM5" s="197" t="s">
        <v>106</v>
      </c>
      <c r="FN5" s="196">
        <v>0.15</v>
      </c>
      <c r="FO5" s="59"/>
      <c r="FP5" s="49"/>
    </row>
    <row r="6" spans="1:182" s="52" customFormat="1" ht="39.75" customHeight="1" thickBot="1">
      <c r="A6" s="60"/>
      <c r="B6" s="60"/>
      <c r="C6" s="60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44"/>
      <c r="P6" s="45"/>
      <c r="Q6" s="44"/>
      <c r="R6" s="46"/>
      <c r="S6" s="44"/>
      <c r="T6" s="44"/>
      <c r="U6" s="44"/>
      <c r="V6" s="47"/>
      <c r="W6" s="44"/>
      <c r="X6" s="44"/>
      <c r="Y6" s="44"/>
      <c r="Z6" s="44"/>
      <c r="AA6" s="48"/>
      <c r="AB6" s="44"/>
      <c r="AC6" s="44"/>
      <c r="AD6" s="46"/>
      <c r="AE6" s="44"/>
      <c r="AF6" s="44"/>
      <c r="AG6" s="44"/>
      <c r="AH6" s="44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4"/>
      <c r="AU6" s="44"/>
      <c r="AV6" s="239"/>
      <c r="AW6" s="240"/>
      <c r="AX6" s="232"/>
      <c r="AY6" s="233"/>
      <c r="AZ6" s="234"/>
      <c r="BA6" s="55"/>
      <c r="BB6" s="44"/>
      <c r="BC6" s="58"/>
      <c r="BD6" s="50"/>
      <c r="BE6" s="59"/>
      <c r="BF6" s="50"/>
      <c r="BG6" s="49"/>
      <c r="BH6" s="44"/>
      <c r="BI6" s="58"/>
      <c r="BJ6" s="50"/>
      <c r="BK6" s="59"/>
      <c r="BL6" s="50"/>
      <c r="BM6" s="49"/>
      <c r="BN6" s="44"/>
      <c r="BO6" s="58"/>
      <c r="BP6" s="50"/>
      <c r="BQ6" s="59"/>
      <c r="BR6" s="50"/>
      <c r="BS6" s="49"/>
      <c r="BT6" s="44"/>
      <c r="BU6" s="58"/>
      <c r="BV6" s="50"/>
      <c r="BW6" s="59"/>
      <c r="BX6" s="59"/>
      <c r="BY6" s="49"/>
      <c r="BZ6" s="44"/>
      <c r="CA6" s="58"/>
      <c r="CB6" s="50"/>
      <c r="CC6" s="59"/>
      <c r="CD6" s="59"/>
      <c r="CE6" s="49"/>
      <c r="CF6" s="44"/>
      <c r="CG6" s="58"/>
      <c r="CH6" s="50"/>
      <c r="CI6" s="59"/>
      <c r="CJ6" s="59"/>
      <c r="CK6" s="49"/>
      <c r="CL6" s="44"/>
      <c r="CM6" s="58"/>
      <c r="CN6" s="50"/>
      <c r="CO6" s="59"/>
      <c r="CP6" s="59"/>
      <c r="CQ6" s="49"/>
      <c r="CR6" s="44"/>
      <c r="CS6" s="58"/>
      <c r="CT6" s="50"/>
      <c r="CU6" s="59"/>
      <c r="CV6" s="59"/>
      <c r="CW6" s="49"/>
      <c r="CX6" s="44"/>
      <c r="CY6" s="58"/>
      <c r="CZ6" s="50"/>
      <c r="DA6" s="59"/>
      <c r="DB6" s="59"/>
      <c r="DC6" s="50"/>
      <c r="DD6" s="51"/>
      <c r="DE6" s="50"/>
      <c r="DF6" s="239"/>
      <c r="DG6" s="240"/>
      <c r="DH6" s="232"/>
      <c r="DI6" s="233"/>
      <c r="DJ6" s="234"/>
      <c r="DK6" s="49"/>
      <c r="DL6" s="44"/>
      <c r="DM6" s="58"/>
      <c r="DN6" s="50"/>
      <c r="DO6" s="59"/>
      <c r="DP6" s="50"/>
      <c r="DQ6" s="49"/>
      <c r="DR6" s="44"/>
      <c r="DS6" s="58"/>
      <c r="DT6" s="50"/>
      <c r="DU6" s="59"/>
      <c r="DV6" s="50"/>
      <c r="DW6" s="49"/>
      <c r="DX6" s="44"/>
      <c r="DY6" s="58"/>
      <c r="DZ6" s="50"/>
      <c r="EA6" s="59"/>
      <c r="EB6" s="50"/>
      <c r="EC6" s="49"/>
      <c r="ED6" s="44"/>
      <c r="EE6" s="58"/>
      <c r="EF6" s="50"/>
      <c r="EG6" s="59"/>
      <c r="EH6" s="59"/>
      <c r="EI6" s="49"/>
      <c r="EJ6" s="44"/>
      <c r="EK6" s="58"/>
      <c r="EL6" s="50"/>
      <c r="EM6" s="59"/>
      <c r="EN6" s="59"/>
      <c r="EO6" s="49"/>
      <c r="EP6" s="44"/>
      <c r="EQ6" s="58"/>
      <c r="ER6" s="50"/>
      <c r="ES6" s="59"/>
      <c r="ET6" s="59"/>
      <c r="EU6" s="49"/>
      <c r="EV6" s="44"/>
      <c r="EW6" s="58"/>
      <c r="EX6" s="50"/>
      <c r="EY6" s="59"/>
      <c r="EZ6" s="59"/>
      <c r="FA6" s="49"/>
      <c r="FB6" s="44"/>
      <c r="FC6" s="58"/>
      <c r="FD6" s="50"/>
      <c r="FE6" s="59"/>
      <c r="FF6" s="59"/>
      <c r="FG6" s="49"/>
      <c r="FH6" s="50"/>
      <c r="FI6" s="51"/>
      <c r="FJ6" s="50"/>
      <c r="FK6" s="44"/>
      <c r="FL6" s="58"/>
      <c r="FM6" s="50"/>
      <c r="FN6" s="59"/>
      <c r="FO6" s="59"/>
      <c r="FP6" s="49"/>
      <c r="FU6" s="77"/>
      <c r="FX6" s="167"/>
    </row>
    <row r="7" spans="1:182" s="77" customFormat="1" ht="60">
      <c r="A7" s="203" t="s">
        <v>22</v>
      </c>
      <c r="B7" s="63" t="s">
        <v>20</v>
      </c>
      <c r="C7" s="204" t="s">
        <v>21</v>
      </c>
      <c r="D7" s="68" t="s">
        <v>108</v>
      </c>
      <c r="E7" s="63" t="s">
        <v>104</v>
      </c>
      <c r="F7" s="64" t="s">
        <v>105</v>
      </c>
      <c r="G7" s="63" t="s">
        <v>113</v>
      </c>
      <c r="H7" s="63" t="s">
        <v>112</v>
      </c>
      <c r="I7" s="63" t="s">
        <v>119</v>
      </c>
      <c r="J7" s="63" t="s">
        <v>120</v>
      </c>
      <c r="K7" s="207" t="s">
        <v>114</v>
      </c>
      <c r="L7" s="64" t="s">
        <v>118</v>
      </c>
      <c r="M7" s="64" t="s">
        <v>107</v>
      </c>
      <c r="N7" s="65" t="s">
        <v>117</v>
      </c>
      <c r="O7" s="61"/>
      <c r="P7" s="62" t="s">
        <v>35</v>
      </c>
      <c r="Q7" s="63" t="s">
        <v>15</v>
      </c>
      <c r="R7" s="64" t="s">
        <v>15</v>
      </c>
      <c r="S7" s="63" t="s">
        <v>16</v>
      </c>
      <c r="T7" s="65" t="s">
        <v>17</v>
      </c>
      <c r="U7" s="66"/>
      <c r="V7" s="67"/>
      <c r="W7" s="66"/>
      <c r="X7" s="66"/>
      <c r="Y7" s="66"/>
      <c r="Z7" s="68" t="s">
        <v>30</v>
      </c>
      <c r="AA7" s="69" t="s">
        <v>32</v>
      </c>
      <c r="AB7" s="64" t="s">
        <v>34</v>
      </c>
      <c r="AC7" s="63" t="s">
        <v>15</v>
      </c>
      <c r="AD7" s="64" t="s">
        <v>15</v>
      </c>
      <c r="AE7" s="63" t="s">
        <v>16</v>
      </c>
      <c r="AF7" s="65" t="s">
        <v>17</v>
      </c>
      <c r="AG7" s="66"/>
      <c r="AH7" s="70" t="s">
        <v>36</v>
      </c>
      <c r="AI7" s="71"/>
      <c r="AJ7" s="68" t="s">
        <v>30</v>
      </c>
      <c r="AK7" s="69" t="s">
        <v>32</v>
      </c>
      <c r="AL7" s="64" t="s">
        <v>34</v>
      </c>
      <c r="AM7" s="63" t="s">
        <v>15</v>
      </c>
      <c r="AN7" s="64" t="s">
        <v>15</v>
      </c>
      <c r="AO7" s="63" t="s">
        <v>16</v>
      </c>
      <c r="AP7" s="65" t="s">
        <v>17</v>
      </c>
      <c r="AQ7" s="66"/>
      <c r="AR7" s="202" t="s">
        <v>115</v>
      </c>
      <c r="AS7" s="71"/>
      <c r="AT7" s="172" t="s">
        <v>18</v>
      </c>
      <c r="AU7" s="173" t="s">
        <v>19</v>
      </c>
      <c r="AV7" s="174" t="s">
        <v>0</v>
      </c>
      <c r="AW7" s="175" t="s">
        <v>1</v>
      </c>
      <c r="AX7" s="176" t="s">
        <v>31</v>
      </c>
      <c r="AY7" s="176" t="s">
        <v>55</v>
      </c>
      <c r="AZ7" s="176" t="s">
        <v>33</v>
      </c>
      <c r="BA7" s="74"/>
      <c r="BB7" s="174" t="s">
        <v>29</v>
      </c>
      <c r="BC7" s="175" t="s">
        <v>5</v>
      </c>
      <c r="BD7" s="176" t="s">
        <v>31</v>
      </c>
      <c r="BE7" s="176" t="s">
        <v>55</v>
      </c>
      <c r="BF7" s="176" t="s">
        <v>33</v>
      </c>
      <c r="BG7" s="74"/>
      <c r="BH7" s="174" t="s">
        <v>7</v>
      </c>
      <c r="BI7" s="175" t="s">
        <v>8</v>
      </c>
      <c r="BJ7" s="176" t="s">
        <v>31</v>
      </c>
      <c r="BK7" s="176" t="s">
        <v>55</v>
      </c>
      <c r="BL7" s="176" t="s">
        <v>33</v>
      </c>
      <c r="BM7" s="74"/>
      <c r="BN7" s="174" t="s">
        <v>9</v>
      </c>
      <c r="BO7" s="175" t="s">
        <v>10</v>
      </c>
      <c r="BP7" s="176" t="s">
        <v>31</v>
      </c>
      <c r="BQ7" s="176" t="s">
        <v>55</v>
      </c>
      <c r="BR7" s="176" t="s">
        <v>33</v>
      </c>
      <c r="BS7" s="74"/>
      <c r="BT7" s="63" t="s">
        <v>56</v>
      </c>
      <c r="BU7" s="72" t="s">
        <v>57</v>
      </c>
      <c r="BV7" s="73" t="s">
        <v>31</v>
      </c>
      <c r="BW7" s="75" t="s">
        <v>55</v>
      </c>
      <c r="BX7" s="75" t="s">
        <v>33</v>
      </c>
      <c r="BY7" s="74"/>
      <c r="BZ7" s="63" t="s">
        <v>58</v>
      </c>
      <c r="CA7" s="72" t="s">
        <v>59</v>
      </c>
      <c r="CB7" s="73" t="s">
        <v>31</v>
      </c>
      <c r="CC7" s="75" t="s">
        <v>55</v>
      </c>
      <c r="CD7" s="75" t="s">
        <v>33</v>
      </c>
      <c r="CE7" s="74"/>
      <c r="CF7" s="63" t="s">
        <v>60</v>
      </c>
      <c r="CG7" s="72" t="s">
        <v>61</v>
      </c>
      <c r="CH7" s="73" t="s">
        <v>31</v>
      </c>
      <c r="CI7" s="75" t="s">
        <v>55</v>
      </c>
      <c r="CJ7" s="75" t="s">
        <v>33</v>
      </c>
      <c r="CK7" s="74"/>
      <c r="CL7" s="63" t="s">
        <v>62</v>
      </c>
      <c r="CM7" s="72" t="s">
        <v>63</v>
      </c>
      <c r="CN7" s="73" t="s">
        <v>31</v>
      </c>
      <c r="CO7" s="75" t="s">
        <v>55</v>
      </c>
      <c r="CP7" s="75" t="s">
        <v>33</v>
      </c>
      <c r="CQ7" s="74"/>
      <c r="CR7" s="63" t="s">
        <v>64</v>
      </c>
      <c r="CS7" s="72" t="s">
        <v>65</v>
      </c>
      <c r="CT7" s="73" t="s">
        <v>31</v>
      </c>
      <c r="CU7" s="75" t="s">
        <v>55</v>
      </c>
      <c r="CV7" s="75" t="s">
        <v>33</v>
      </c>
      <c r="CW7" s="74"/>
      <c r="CX7" s="63" t="s">
        <v>66</v>
      </c>
      <c r="CY7" s="72" t="s">
        <v>67</v>
      </c>
      <c r="CZ7" s="73" t="s">
        <v>31</v>
      </c>
      <c r="DA7" s="75" t="s">
        <v>55</v>
      </c>
      <c r="DB7" s="75" t="s">
        <v>33</v>
      </c>
      <c r="DC7" s="73"/>
      <c r="DD7" s="76"/>
      <c r="DE7" s="73"/>
      <c r="DF7" s="177" t="s">
        <v>2</v>
      </c>
      <c r="DG7" s="178" t="s">
        <v>4</v>
      </c>
      <c r="DH7" s="179" t="s">
        <v>31</v>
      </c>
      <c r="DI7" s="179" t="s">
        <v>55</v>
      </c>
      <c r="DJ7" s="179" t="s">
        <v>33</v>
      </c>
      <c r="DK7" s="74"/>
      <c r="DL7" s="177" t="s">
        <v>6</v>
      </c>
      <c r="DM7" s="178" t="s">
        <v>3</v>
      </c>
      <c r="DN7" s="179" t="s">
        <v>31</v>
      </c>
      <c r="DO7" s="179" t="s">
        <v>55</v>
      </c>
      <c r="DP7" s="179" t="s">
        <v>33</v>
      </c>
      <c r="DQ7" s="74"/>
      <c r="DR7" s="177" t="s">
        <v>11</v>
      </c>
      <c r="DS7" s="178" t="s">
        <v>12</v>
      </c>
      <c r="DT7" s="179" t="s">
        <v>31</v>
      </c>
      <c r="DU7" s="179" t="s">
        <v>55</v>
      </c>
      <c r="DV7" s="179" t="s">
        <v>33</v>
      </c>
      <c r="DW7" s="74"/>
      <c r="DX7" s="177" t="s">
        <v>13</v>
      </c>
      <c r="DY7" s="178" t="s">
        <v>14</v>
      </c>
      <c r="DZ7" s="179" t="s">
        <v>31</v>
      </c>
      <c r="EA7" s="179" t="s">
        <v>55</v>
      </c>
      <c r="EB7" s="179" t="s">
        <v>33</v>
      </c>
      <c r="EC7" s="74"/>
      <c r="ED7" s="63" t="s">
        <v>23</v>
      </c>
      <c r="EE7" s="72" t="s">
        <v>24</v>
      </c>
      <c r="EF7" s="73" t="s">
        <v>31</v>
      </c>
      <c r="EG7" s="75" t="s">
        <v>55</v>
      </c>
      <c r="EH7" s="75" t="s">
        <v>33</v>
      </c>
      <c r="EI7" s="74"/>
      <c r="EJ7" s="63" t="s">
        <v>25</v>
      </c>
      <c r="EK7" s="72" t="s">
        <v>26</v>
      </c>
      <c r="EL7" s="73" t="s">
        <v>31</v>
      </c>
      <c r="EM7" s="75" t="s">
        <v>55</v>
      </c>
      <c r="EN7" s="75" t="s">
        <v>33</v>
      </c>
      <c r="EO7" s="74"/>
      <c r="EP7" s="63" t="s">
        <v>27</v>
      </c>
      <c r="EQ7" s="72" t="s">
        <v>28</v>
      </c>
      <c r="ER7" s="73" t="s">
        <v>31</v>
      </c>
      <c r="ES7" s="75" t="s">
        <v>55</v>
      </c>
      <c r="ET7" s="75" t="s">
        <v>33</v>
      </c>
      <c r="EU7" s="74"/>
      <c r="EV7" s="63" t="s">
        <v>69</v>
      </c>
      <c r="EW7" s="72" t="s">
        <v>70</v>
      </c>
      <c r="EX7" s="73" t="s">
        <v>31</v>
      </c>
      <c r="EY7" s="75" t="s">
        <v>55</v>
      </c>
      <c r="EZ7" s="75" t="s">
        <v>33</v>
      </c>
      <c r="FA7" s="74"/>
      <c r="FB7" s="63" t="s">
        <v>71</v>
      </c>
      <c r="FC7" s="72" t="s">
        <v>72</v>
      </c>
      <c r="FD7" s="73" t="s">
        <v>31</v>
      </c>
      <c r="FE7" s="75" t="s">
        <v>55</v>
      </c>
      <c r="FF7" s="75" t="s">
        <v>33</v>
      </c>
      <c r="FG7" s="74"/>
      <c r="FH7" s="73"/>
      <c r="FI7" s="76"/>
      <c r="FJ7" s="73"/>
      <c r="FK7" s="180" t="s">
        <v>97</v>
      </c>
      <c r="FL7" s="180" t="s">
        <v>89</v>
      </c>
      <c r="FM7" s="75" t="s">
        <v>31</v>
      </c>
      <c r="FN7" s="75" t="s">
        <v>55</v>
      </c>
      <c r="FO7" s="75" t="s">
        <v>33</v>
      </c>
      <c r="FP7" s="74"/>
      <c r="FR7" s="77" t="s">
        <v>100</v>
      </c>
      <c r="FS7" s="77" t="s">
        <v>99</v>
      </c>
      <c r="FT7" s="167"/>
      <c r="FU7" s="167" t="s">
        <v>101</v>
      </c>
      <c r="FV7" s="167"/>
      <c r="FW7" s="167"/>
    </row>
    <row r="8" spans="1:182" s="52" customFormat="1">
      <c r="A8" s="165">
        <v>39478</v>
      </c>
      <c r="B8" s="78">
        <v>0</v>
      </c>
      <c r="C8" s="220">
        <v>0</v>
      </c>
      <c r="D8" s="216">
        <f>B8</f>
        <v>0</v>
      </c>
      <c r="E8" s="217" t="e">
        <f>B8*AB8</f>
        <v>#DIV/0!</v>
      </c>
      <c r="F8" s="217">
        <f>FL8</f>
        <v>0</v>
      </c>
      <c r="G8" s="217" t="e">
        <f>E8+F8</f>
        <v>#DIV/0!</v>
      </c>
      <c r="H8" s="217" t="e">
        <f>G8</f>
        <v>#DIV/0!</v>
      </c>
      <c r="I8" s="217" t="e">
        <f>-G8*$FN$5</f>
        <v>#DIV/0!</v>
      </c>
      <c r="J8" s="217" t="e">
        <f t="shared" ref="I8:J13" si="0">-H8*$FN$5</f>
        <v>#DIV/0!</v>
      </c>
      <c r="K8" s="217" t="e">
        <f t="shared" ref="K8:K11" si="1">MAX(I8:J8)</f>
        <v>#DIV/0!</v>
      </c>
      <c r="L8" s="217" t="e">
        <f t="shared" ref="L8:L16" si="2">IF(AND(J8&lt;0,I8&lt;0),K8,IF(J8&gt;I8,0,IF(J8&gt;0,I8-J8,I8)))</f>
        <v>#DIV/0!</v>
      </c>
      <c r="M8" s="217" t="e">
        <f>G8+L8</f>
        <v>#DIV/0!</v>
      </c>
      <c r="N8" s="218" t="e">
        <f>D8+AT8-AU8+M8</f>
        <v>#DIV/0!</v>
      </c>
      <c r="O8" s="80"/>
      <c r="P8" s="81" t="e">
        <f>SUM((C8-AT8+AU8)/B8)-1</f>
        <v>#DIV/0!</v>
      </c>
      <c r="Q8" s="82" t="e">
        <f>1+P8</f>
        <v>#DIV/0!</v>
      </c>
      <c r="R8" s="100" t="e">
        <f t="shared" ref="R8:R61" si="3">SUM(Q8-1)</f>
        <v>#DIV/0!</v>
      </c>
      <c r="S8" s="201" t="e">
        <f>SUM(1*(1+R8))</f>
        <v>#DIV/0!</v>
      </c>
      <c r="T8" s="84" t="e">
        <f>SUM(S8-1)</f>
        <v>#DIV/0!</v>
      </c>
      <c r="U8" s="89" t="e">
        <f>SUM(B8+(((AW8/31)*(31-0))+((#REF!/31)*(31-0))+((#REF!/31)*(31-0))+((#REF!/31)*(31-0))-((#REF!/31)*(31-0))-((#REF!/31)*(31-0))-((#REF!/31)*(31-0))-((#REF!/31)*(31-0))-((#REF!/31)*(31-0))-((#REF!/31)*(31-0))-((#REF!/31)*(31-0))))</f>
        <v>#REF!</v>
      </c>
      <c r="V8" s="90"/>
      <c r="W8" s="155">
        <v>1</v>
      </c>
      <c r="X8" s="90"/>
      <c r="Y8" s="90"/>
      <c r="Z8" s="88">
        <f t="shared" ref="Z8:Z19" si="4">SUM(C8-B8-AT8+AU8)</f>
        <v>0</v>
      </c>
      <c r="AA8" s="89">
        <f>SUM((AW8*AZ8)+(BC8*BF8)+(BI8*BL8)+(BO8*BR8)+(BU8*BX8)+(CA8*CD8)+(CG8*CJ8)+(CM8*CP8)+(CS8*CV8)+(CY8*DB8))-SUM((DG8*DJ8)+(DM8*DP8)+(DS8*DV8)+(DY8*EB8)+(EE8*EH8)+(EK8*EN8)+(EQ8*ET8)+(EW8*EZ8)+(FC8*FF8))</f>
        <v>0</v>
      </c>
      <c r="AB8" s="90" t="e">
        <f>SUM(Z8/(B8+AA8))</f>
        <v>#DIV/0!</v>
      </c>
      <c r="AC8" s="82" t="e">
        <f>1+AB8</f>
        <v>#DIV/0!</v>
      </c>
      <c r="AD8" s="83" t="e">
        <f>SUM(AC8-1)</f>
        <v>#DIV/0!</v>
      </c>
      <c r="AE8" s="82" t="e">
        <f>SUM(1*(1+AD8))</f>
        <v>#DIV/0!</v>
      </c>
      <c r="AF8" s="84" t="e">
        <f>SUM(AE8-1)</f>
        <v>#DIV/0!</v>
      </c>
      <c r="AG8" s="87"/>
      <c r="AH8" s="91" t="e">
        <f>SUM(AB8-P8)</f>
        <v>#DIV/0!</v>
      </c>
      <c r="AI8" s="90"/>
      <c r="AJ8" s="88" t="e">
        <f>SUM(N8-D8-AT8+AU8)</f>
        <v>#DIV/0!</v>
      </c>
      <c r="AK8" s="89">
        <f>SUM((AW8*AZ8)+(BC8*BF8)+(BI8*BL8)+(BO8*BR8)+(BU8*BX8)+(CA8*CD8)+(CG8*CJ8)+(CM8*CP8)+(CS8*CV8)+(CY8*DB8))-SUM((DG8*DJ8)+(DM8*DP8)+(DS8*DV8)+(DY8*EB8)+(EE8*EH8)+(EK8*EN8)+(EQ8*ET8)+(EW8*EZ8)+(FC8*FF8))</f>
        <v>0</v>
      </c>
      <c r="AL8" s="90" t="e">
        <f>SUM(AJ8/(D8+AK8))</f>
        <v>#DIV/0!</v>
      </c>
      <c r="AM8" s="82" t="e">
        <f>1+AL8</f>
        <v>#DIV/0!</v>
      </c>
      <c r="AN8" s="90" t="e">
        <f>SUM(AM8-1)</f>
        <v>#DIV/0!</v>
      </c>
      <c r="AO8" s="82" t="e">
        <f>SUM(1*(1+AN8))</f>
        <v>#DIV/0!</v>
      </c>
      <c r="AP8" s="84" t="e">
        <f>SUM(AO8-1)</f>
        <v>#DIV/0!</v>
      </c>
      <c r="AQ8" s="90"/>
      <c r="AR8" s="91" t="e">
        <f>SUM(AL8-AB8)</f>
        <v>#DIV/0!</v>
      </c>
      <c r="AS8" s="90"/>
      <c r="AT8" s="92">
        <f>SUM(AW8,BC8,BI8,BO8,BU8,CA8,CG8,CM8,CS8,CY8)</f>
        <v>0</v>
      </c>
      <c r="AU8" s="93">
        <f>SUM(DG8,DM8,DS8,DY8,EE8,EK8,EQ8,EW8,FC8)</f>
        <v>0</v>
      </c>
      <c r="AV8" s="101"/>
      <c r="AW8" s="78"/>
      <c r="AX8" s="95">
        <v>31</v>
      </c>
      <c r="AY8" s="96">
        <f>DAY(AV8)</f>
        <v>0</v>
      </c>
      <c r="AZ8" s="97">
        <f>IF(AY8&gt;0,((AX8-AY8)/AX8),)</f>
        <v>0</v>
      </c>
      <c r="BA8" s="49"/>
      <c r="BB8" s="101"/>
      <c r="BC8" s="78"/>
      <c r="BD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E8" s="96">
        <f>DAY(BB8)</f>
        <v>0</v>
      </c>
      <c r="BF8" s="97">
        <f>IF(BE8&gt;0,((BD8-BE8)/BD8),)</f>
        <v>0</v>
      </c>
      <c r="BG8" s="49"/>
      <c r="BH8" s="101"/>
      <c r="BI8" s="78"/>
      <c r="BJ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K8" s="96">
        <f>DAY(BH8)</f>
        <v>0</v>
      </c>
      <c r="BL8" s="97">
        <f>IF(BK8&gt;0,((BJ8-BK8)/BJ8),)</f>
        <v>0</v>
      </c>
      <c r="BM8" s="49"/>
      <c r="BN8" s="101"/>
      <c r="BO8" s="78"/>
      <c r="BP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Q8" s="96">
        <f>DAY(BN8)</f>
        <v>0</v>
      </c>
      <c r="BR8" s="97">
        <f>IF(BQ8&gt;0,((BP8-BQ8)/BP8),)</f>
        <v>0</v>
      </c>
      <c r="BS8" s="49"/>
      <c r="BT8" s="94"/>
      <c r="BU8" s="78"/>
      <c r="BV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W8" s="95"/>
      <c r="BX8" s="97">
        <f>IF(BW8&gt;0,((BV8-BW8)/BV8),)</f>
        <v>0</v>
      </c>
      <c r="BY8" s="49"/>
      <c r="BZ8" s="94"/>
      <c r="CA8" s="78"/>
      <c r="CB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C8" s="95"/>
      <c r="CD8" s="97">
        <f>IF(CC8&gt;0,((CB8-CC8)/CB8),)</f>
        <v>0</v>
      </c>
      <c r="CE8" s="49"/>
      <c r="CF8" s="94"/>
      <c r="CG8" s="78"/>
      <c r="CH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I8" s="95"/>
      <c r="CJ8" s="97">
        <f>IF(CI8&gt;0,((CH8-CI8)/CH8),)</f>
        <v>0</v>
      </c>
      <c r="CK8" s="49"/>
      <c r="CL8" s="94"/>
      <c r="CM8" s="78"/>
      <c r="CN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O8" s="95"/>
      <c r="CP8" s="97">
        <f>IF(CO8&gt;0,((CN8-CO8)/CN8),)</f>
        <v>0</v>
      </c>
      <c r="CQ8" s="49"/>
      <c r="CR8" s="94"/>
      <c r="CS8" s="78"/>
      <c r="CT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U8" s="95"/>
      <c r="CV8" s="97">
        <f>IF(CU8&gt;0,((CT8-CU8)/CT8),)</f>
        <v>0</v>
      </c>
      <c r="CW8" s="49"/>
      <c r="CX8" s="94"/>
      <c r="CY8" s="78"/>
      <c r="CZ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A8" s="95"/>
      <c r="DB8" s="97">
        <f>IF(DA8&gt;0,((CZ8-DA8)/CZ8),)</f>
        <v>0</v>
      </c>
      <c r="DC8" s="95"/>
      <c r="DD8" s="51"/>
      <c r="DE8" s="95"/>
      <c r="DF8" s="94"/>
      <c r="DG8" s="78"/>
      <c r="DH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I8" s="96">
        <f>DAY(DF8)</f>
        <v>0</v>
      </c>
      <c r="DJ8" s="97">
        <f>IF(DI8&gt;0,((DH8-DI8)/DH8),)</f>
        <v>0</v>
      </c>
      <c r="DK8" s="49"/>
      <c r="DL8" s="94"/>
      <c r="DM8" s="78"/>
      <c r="DN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O8" s="96">
        <f>DAY(DL8)</f>
        <v>0</v>
      </c>
      <c r="DP8" s="97">
        <f>IF(DO8&gt;0,((DN8-DO8)/DN8),)</f>
        <v>0</v>
      </c>
      <c r="DQ8" s="49"/>
      <c r="DR8" s="94"/>
      <c r="DS8" s="78"/>
      <c r="DT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U8" s="96">
        <f>DAY(DR8)</f>
        <v>0</v>
      </c>
      <c r="DV8" s="97">
        <f>IF(DU8&gt;0,((DT8-DU8)/DT8),)</f>
        <v>0</v>
      </c>
      <c r="DW8" s="49"/>
      <c r="DX8" s="94"/>
      <c r="DY8" s="78"/>
      <c r="DZ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A8" s="96">
        <f>DAY(DX8)</f>
        <v>0</v>
      </c>
      <c r="EB8" s="97">
        <f>IF(EA8&gt;0,((DZ8-EA8)/DZ8),)</f>
        <v>0</v>
      </c>
      <c r="EC8" s="49"/>
      <c r="ED8" s="94"/>
      <c r="EE8" s="78"/>
      <c r="EF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G8" s="95"/>
      <c r="EH8" s="97">
        <f>IF(EG8&gt;0,((EF8-EG8)/EF8),)</f>
        <v>0</v>
      </c>
      <c r="EI8" s="49"/>
      <c r="EJ8" s="94"/>
      <c r="EK8" s="78"/>
      <c r="EL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M8" s="95"/>
      <c r="EN8" s="97">
        <f>IF(EM8&gt;0,((EL8-EM8)/EL8),)</f>
        <v>0</v>
      </c>
      <c r="EO8" s="49"/>
      <c r="EP8" s="94"/>
      <c r="EQ8" s="78"/>
      <c r="ER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S8" s="95"/>
      <c r="ET8" s="97">
        <f>IF(ES8&gt;0,((ER8-ES8)/ER8),)</f>
        <v>0</v>
      </c>
      <c r="EU8" s="49"/>
      <c r="EV8" s="94"/>
      <c r="EW8" s="78"/>
      <c r="EX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Y8" s="95"/>
      <c r="EZ8" s="97">
        <f>IF(EY8&gt;0,((EX8-EY8)/EX8),)</f>
        <v>0</v>
      </c>
      <c r="FA8" s="49"/>
      <c r="FB8" s="94"/>
      <c r="FC8" s="78"/>
      <c r="FD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FE8" s="95"/>
      <c r="FF8" s="97">
        <f>IF(FE8&gt;0,((FD8-FE8)/FD8),)</f>
        <v>0</v>
      </c>
      <c r="FG8" s="49"/>
      <c r="FH8" s="95"/>
      <c r="FI8" s="51"/>
      <c r="FJ8" s="95"/>
      <c r="FK8" s="48" t="str">
        <f>CONCATENATE(FR8,FT8,FS8,FT8,FU8)</f>
        <v>1/1/2008</v>
      </c>
      <c r="FL8" s="171">
        <f t="shared" ref="FL8:FL19" si="5">-IF($FN$4=$FY$1,D8*($FN$3/12),IF($FN$4=$FY$2,N8*($FN$3/12),IF($FN$4=$FY$3,D8*($FN$3/4),IF($FN$4=$FY$4,N8*($FN$3/4)))))</f>
        <v>0</v>
      </c>
      <c r="FM8" s="95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FN8" s="96">
        <v>1</v>
      </c>
      <c r="FO8" s="97">
        <f t="shared" ref="FO8:FO19" si="6">IF(FN8=1,100%,IF(FN8=DAY(A8),0%,))</f>
        <v>1</v>
      </c>
      <c r="FP8" s="49"/>
      <c r="FR8" s="52">
        <f>MONTH(A8)</f>
        <v>1</v>
      </c>
      <c r="FS8" s="169">
        <f>IF(ISNUMBER(SEARCH("*advance*",$FN$4)),1,IF(ISNUMBER(SEARCH("*arrears*",$FN$4)),(DAY(A8)),""))</f>
        <v>1</v>
      </c>
      <c r="FT8" s="168" t="s">
        <v>98</v>
      </c>
      <c r="FU8" s="170">
        <f>YEAR(A8)</f>
        <v>2008</v>
      </c>
    </row>
    <row r="9" spans="1:182" s="104" customFormat="1">
      <c r="A9" s="182">
        <f>A8+29</f>
        <v>39507</v>
      </c>
      <c r="B9" s="183">
        <f>C8</f>
        <v>0</v>
      </c>
      <c r="C9" s="220">
        <v>0</v>
      </c>
      <c r="D9" s="216" t="e">
        <f>N8</f>
        <v>#DIV/0!</v>
      </c>
      <c r="E9" s="217" t="e">
        <f>B9*AB9</f>
        <v>#DIV/0!</v>
      </c>
      <c r="F9" s="217" t="e">
        <f t="shared" ref="F9:F13" si="7">FL9</f>
        <v>#DIV/0!</v>
      </c>
      <c r="G9" s="217" t="e">
        <f>E9+F9</f>
        <v>#DIV/0!</v>
      </c>
      <c r="H9" s="217" t="e">
        <f>H8+G9</f>
        <v>#DIV/0!</v>
      </c>
      <c r="I9" s="217" t="e">
        <f>-G9*$FN$5</f>
        <v>#DIV/0!</v>
      </c>
      <c r="J9" s="217" t="e">
        <f>-H9*$FN$5</f>
        <v>#DIV/0!</v>
      </c>
      <c r="K9" s="217" t="e">
        <f t="shared" si="1"/>
        <v>#DIV/0!</v>
      </c>
      <c r="L9" s="217" t="e">
        <f t="shared" si="2"/>
        <v>#DIV/0!</v>
      </c>
      <c r="M9" s="217" t="e">
        <f>G9+L9</f>
        <v>#DIV/0!</v>
      </c>
      <c r="N9" s="218" t="e">
        <f t="shared" ref="N9:N13" si="8">D9+AT9-AU9+M9</f>
        <v>#DIV/0!</v>
      </c>
      <c r="O9" s="99"/>
      <c r="P9" s="81" t="e">
        <f t="shared" ref="P9:P19" si="9">SUM((C9-AT9+AU9)/C8)-1</f>
        <v>#DIV/0!</v>
      </c>
      <c r="Q9" s="82" t="e">
        <f>SUM(1+P9)*Q8</f>
        <v>#DIV/0!</v>
      </c>
      <c r="R9" s="100" t="e">
        <f>SUM(Q9-1)</f>
        <v>#DIV/0!</v>
      </c>
      <c r="S9" s="105" t="e">
        <f>SUM(1+P9)*S8</f>
        <v>#DIV/0!</v>
      </c>
      <c r="T9" s="84" t="e">
        <f>SUM(S9-1)</f>
        <v>#DIV/0!</v>
      </c>
      <c r="U9" s="89" t="e">
        <f>SUM(B9+(((AW9/30)*(30-4))+((#REF!/30)*(30-10))+((#REF!/30)*(30-19))+((#REF!/30)*(30-26))-((#REF!/30)*(30-0))-((#REF!/30)*(30-0))-((#REF!/30)*(30-0))-((#REF!/30)*(30-0))-((#REF!/30)*(30-0))-((#REF!/30)*(30-0))-((#REF!/30)*(30-0))))</f>
        <v>#REF!</v>
      </c>
      <c r="V9" s="90" t="e">
        <f t="shared" ref="V9:V19" si="10">SUM(C9/U9)-1</f>
        <v>#REF!</v>
      </c>
      <c r="W9" s="90" t="e">
        <f>SUM(W8*(1+V9))</f>
        <v>#REF!</v>
      </c>
      <c r="X9" s="90"/>
      <c r="Y9" s="90"/>
      <c r="Z9" s="88">
        <f t="shared" si="4"/>
        <v>0</v>
      </c>
      <c r="AA9" s="89">
        <f t="shared" ref="AA9:AA19" si="11">SUM((AW9*AZ9)+(BC9*BF9)+(BI9*BL9)+(BO9*BR9)+(BU9*BX9)+(CA9*CD9)+(CG9*CJ9)+(CM9*CP9)+(CS9*CV9)+(CY9*DB9))-SUM((DG9*DJ9)+(DM9*DP9)+(DS9*DV9)+(DY9*EB9)+(EE9*EH9)+(EK9*EN9)+(EQ9*ET9)+(EW9*EZ9)+(FC9*FF9))</f>
        <v>0</v>
      </c>
      <c r="AB9" s="90" t="e">
        <f>(Z9/(B9+AA9))</f>
        <v>#DIV/0!</v>
      </c>
      <c r="AC9" s="82" t="e">
        <f>SUM(1+AB9)*AC8</f>
        <v>#DIV/0!</v>
      </c>
      <c r="AD9" s="100" t="e">
        <f>SUM(AC9-1)</f>
        <v>#DIV/0!</v>
      </c>
      <c r="AE9" s="105" t="e">
        <f>SUM(1+AB9)*AE8</f>
        <v>#DIV/0!</v>
      </c>
      <c r="AF9" s="84" t="e">
        <f>SUM(AE9-1)</f>
        <v>#DIV/0!</v>
      </c>
      <c r="AG9" s="90"/>
      <c r="AH9" s="91" t="e">
        <f>SUM(AB9-P9)</f>
        <v>#DIV/0!</v>
      </c>
      <c r="AI9" s="90"/>
      <c r="AJ9" s="88" t="e">
        <f>SUM(N9-D9-AT9+AU9)</f>
        <v>#DIV/0!</v>
      </c>
      <c r="AK9" s="89">
        <f>SUM((AW9*AZ9)+(BC9*BF9)+(BI9*BL9)+(BO9*BR9)+(BU9*BX9)+(CA9*CD9)+(CG9*CJ9)+(CM9*CP9)+(CS9*CV9)+(CY9*DB9))-SUM((DG9*DJ9)+(DM9*DP9)+(DS9*DV9)+(DY9*EB9)+(EE9*EH9)+(EK9*EN9)+(EQ9*ET9)+(EW9*EZ9)+(FC9*FF9))</f>
        <v>0</v>
      </c>
      <c r="AL9" s="90" t="e">
        <f>SUM(AJ9/(D9+AK9))</f>
        <v>#DIV/0!</v>
      </c>
      <c r="AM9" s="82" t="e">
        <f>SUM(1+AL9)*AM8</f>
        <v>#DIV/0!</v>
      </c>
      <c r="AN9" s="100" t="e">
        <f>SUM(AM9-1)</f>
        <v>#DIV/0!</v>
      </c>
      <c r="AO9" s="105" t="e">
        <f>SUM(1+AL9)*AO8</f>
        <v>#DIV/0!</v>
      </c>
      <c r="AP9" s="84" t="e">
        <f>SUM(AO9-1)</f>
        <v>#DIV/0!</v>
      </c>
      <c r="AQ9" s="90"/>
      <c r="AR9" s="91" t="e">
        <f t="shared" ref="AR9:AR18" si="12">SUM(AL9-AB9)</f>
        <v>#DIV/0!</v>
      </c>
      <c r="AS9" s="90"/>
      <c r="AT9" s="92">
        <f>SUM(AW9,BC9,BI9,BO9,BU9,CA9,CG9,CM9,CS9,CY9)</f>
        <v>0</v>
      </c>
      <c r="AU9" s="93">
        <f t="shared" ref="AU9:AU19" si="13">SUM(DG9,DM9,DS9,DY9,EE9,EK9,EQ9,EW9,FC9)</f>
        <v>0</v>
      </c>
      <c r="AV9" s="101"/>
      <c r="AW9" s="78"/>
      <c r="AX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AY9" s="96">
        <f>DAY(AV9)</f>
        <v>0</v>
      </c>
      <c r="AZ9" s="97">
        <f>IF(AY9&gt;0,((AX9-AY9)/AX9),)</f>
        <v>0</v>
      </c>
      <c r="BA9" s="102"/>
      <c r="BB9" s="101"/>
      <c r="BC9" s="78"/>
      <c r="BD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BE9" s="96">
        <f>DAY(BB9)</f>
        <v>0</v>
      </c>
      <c r="BF9" s="97">
        <f>IF(BE9&gt;0,((BD9-BE9)/BD9),)</f>
        <v>0</v>
      </c>
      <c r="BG9" s="102"/>
      <c r="BH9" s="101"/>
      <c r="BI9" s="78"/>
      <c r="BJ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BK9" s="96">
        <f>DAY(BH9)</f>
        <v>0</v>
      </c>
      <c r="BL9" s="97">
        <f>IF(BK9&gt;0,((BJ9-BK9)/BJ9),)</f>
        <v>0</v>
      </c>
      <c r="BM9" s="102"/>
      <c r="BN9" s="101"/>
      <c r="BO9" s="78"/>
      <c r="BP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BQ9" s="96">
        <f>DAY(BN9)</f>
        <v>0</v>
      </c>
      <c r="BR9" s="97">
        <f>IF(BQ9&gt;0,((BP9-BQ9)/BP9),)</f>
        <v>0</v>
      </c>
      <c r="BS9" s="102"/>
      <c r="BT9" s="101"/>
      <c r="BU9" s="78"/>
      <c r="BV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BW9" s="96">
        <f>DAY(BT9)</f>
        <v>0</v>
      </c>
      <c r="BX9" s="97">
        <f>IF(BW9&gt;0,((BV9-BW9)/BV9),)</f>
        <v>0</v>
      </c>
      <c r="BY9" s="102"/>
      <c r="BZ9" s="101"/>
      <c r="CA9" s="78"/>
      <c r="CB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CC9" s="96">
        <f>DAY(BZ9)</f>
        <v>0</v>
      </c>
      <c r="CD9" s="97">
        <f>IF(CC9&gt;0,((CB9-CC9)/CB9),)</f>
        <v>0</v>
      </c>
      <c r="CE9" s="102"/>
      <c r="CF9" s="101"/>
      <c r="CG9" s="78"/>
      <c r="CH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CI9" s="96">
        <f>DAY(CF9)</f>
        <v>0</v>
      </c>
      <c r="CJ9" s="97">
        <f>IF(CI9&gt;0,((CH9-CI9)/CH9),)</f>
        <v>0</v>
      </c>
      <c r="CK9" s="102"/>
      <c r="CL9" s="101"/>
      <c r="CM9" s="78"/>
      <c r="CN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CO9" s="96">
        <f>DAY(CL9)</f>
        <v>0</v>
      </c>
      <c r="CP9" s="97">
        <f>IF(CO9&gt;0,((CN9-CO9)/CN9),)</f>
        <v>0</v>
      </c>
      <c r="CQ9" s="102"/>
      <c r="CR9" s="101"/>
      <c r="CS9" s="78"/>
      <c r="CT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CU9" s="96">
        <f>DAY(CR9)</f>
        <v>0</v>
      </c>
      <c r="CV9" s="97">
        <f>IF(CU9&gt;0,((CT9-CU9)/CT9),)</f>
        <v>0</v>
      </c>
      <c r="CW9" s="102"/>
      <c r="CX9" s="101"/>
      <c r="CY9" s="78"/>
      <c r="CZ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DA9" s="96">
        <f>DAY(CX9)</f>
        <v>0</v>
      </c>
      <c r="DB9" s="97">
        <f>IF(DA9&gt;0,((CZ9-DA9)/CZ9),)</f>
        <v>0</v>
      </c>
      <c r="DC9" s="97"/>
      <c r="DD9" s="103"/>
      <c r="DE9" s="97"/>
      <c r="DF9" s="101"/>
      <c r="DG9" s="78"/>
      <c r="DH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DI9" s="96">
        <f>DAY(DF9)</f>
        <v>0</v>
      </c>
      <c r="DJ9" s="97">
        <f>IF(DI9&gt;0,((DH9-DI9)/DH9),)</f>
        <v>0</v>
      </c>
      <c r="DK9" s="102"/>
      <c r="DL9" s="101"/>
      <c r="DM9" s="78"/>
      <c r="DN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DO9" s="96">
        <f>DAY(DL9)</f>
        <v>0</v>
      </c>
      <c r="DP9" s="97">
        <f>IF(DO9&gt;0,((DN9-DO9)/DN9),)</f>
        <v>0</v>
      </c>
      <c r="DQ9" s="102"/>
      <c r="DR9" s="101"/>
      <c r="DS9" s="78"/>
      <c r="DT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DU9" s="96">
        <f>DAY(DR9)</f>
        <v>0</v>
      </c>
      <c r="DV9" s="97">
        <f>IF(DU9&gt;0,((DT9-DU9)/DT9),)</f>
        <v>0</v>
      </c>
      <c r="DW9" s="102"/>
      <c r="DX9" s="101"/>
      <c r="DY9" s="78"/>
      <c r="DZ9" s="95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EA9" s="96">
        <f>DAY(DX9)</f>
        <v>0</v>
      </c>
      <c r="EB9" s="97">
        <f>IF(EA9&gt;0,((DZ9-EA9)/DZ9),)</f>
        <v>0</v>
      </c>
      <c r="EC9" s="102"/>
      <c r="ED9" s="101"/>
      <c r="EE9" s="78"/>
      <c r="EF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G9" s="96">
        <f>DAY(ED9)</f>
        <v>0</v>
      </c>
      <c r="EH9" s="97">
        <f>IF(EG9&gt;0,((EF9-EG9)/EF9),)</f>
        <v>0</v>
      </c>
      <c r="EI9" s="102"/>
      <c r="EJ9" s="101"/>
      <c r="EK9" s="78"/>
      <c r="EL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M9" s="96">
        <f>DAY(EJ9)</f>
        <v>0</v>
      </c>
      <c r="EN9" s="97">
        <f>IF(EM9&gt;0,((EL9-EM9)/EL9),)</f>
        <v>0</v>
      </c>
      <c r="EO9" s="102"/>
      <c r="EP9" s="101"/>
      <c r="EQ9" s="78"/>
      <c r="ER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S9" s="96">
        <f>DAY(EP9)</f>
        <v>0</v>
      </c>
      <c r="ET9" s="97">
        <f>IF(ES9&gt;0,((ER9-ES9)/ER9),)</f>
        <v>0</v>
      </c>
      <c r="EU9" s="102"/>
      <c r="EV9" s="101"/>
      <c r="EW9" s="78"/>
      <c r="EX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Y9" s="96">
        <f>DAY(EV9)</f>
        <v>0</v>
      </c>
      <c r="EZ9" s="97">
        <f>IF(EY9&gt;0,((EX9-EY9)/EX9),)</f>
        <v>0</v>
      </c>
      <c r="FA9" s="102"/>
      <c r="FB9" s="101"/>
      <c r="FC9" s="78"/>
      <c r="FD9" s="95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FE9" s="96">
        <f>DAY(FB9)</f>
        <v>0</v>
      </c>
      <c r="FF9" s="97">
        <f>IF(FE9&gt;0,((FD9-FE9)/FD9),)</f>
        <v>0</v>
      </c>
      <c r="FG9" s="102"/>
      <c r="FH9" s="97"/>
      <c r="FI9" s="103"/>
      <c r="FJ9" s="97"/>
      <c r="FK9" s="48" t="str">
        <f t="shared" ref="FK9:FK19" si="14">CONCATENATE(FR9,FT9,FS9,FT9,FU9)</f>
        <v>2/1/2008</v>
      </c>
      <c r="FL9" s="171" t="e">
        <f>-IF($FN$4=$FY$1,D9*($FN$3/12),IF($FN$4=$FY$2,N9*($FN$3/12),IF($FN$4=$FY$3,D9*($FN$3/4),IF($FN$4=$FY$4,N9*($FN$3/4)))))</f>
        <v>#DIV/0!</v>
      </c>
      <c r="FM9" s="95">
        <f t="shared" ref="FM9:FM19" si="15"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FN9" s="96">
        <f t="shared" ref="FN9:FN19" si="16">DAY(FK9)</f>
        <v>1</v>
      </c>
      <c r="FO9" s="97">
        <f t="shared" si="6"/>
        <v>1</v>
      </c>
      <c r="FP9" s="102"/>
      <c r="FR9" s="52">
        <f t="shared" ref="FR9:FR61" si="17">MONTH(A9)</f>
        <v>2</v>
      </c>
      <c r="FS9" s="169">
        <f>IF(ISNUMBER(SEARCH("*advance*",$FN$4)),1,IF(ISNUMBER(SEARCH("*arrears*",$FN$4)),(DAY(A9)),""))</f>
        <v>1</v>
      </c>
      <c r="FT9" s="168" t="s">
        <v>98</v>
      </c>
      <c r="FU9" s="170">
        <f t="shared" ref="FU9:FU61" si="18">YEAR(A9)</f>
        <v>2008</v>
      </c>
    </row>
    <row r="10" spans="1:182" s="52" customFormat="1">
      <c r="A10" s="182">
        <f>A9+31</f>
        <v>39538</v>
      </c>
      <c r="B10" s="183">
        <f>C9</f>
        <v>0</v>
      </c>
      <c r="C10" s="220">
        <v>0</v>
      </c>
      <c r="D10" s="216" t="e">
        <f>N9</f>
        <v>#DIV/0!</v>
      </c>
      <c r="E10" s="217" t="e">
        <f>B10*AB10</f>
        <v>#DIV/0!</v>
      </c>
      <c r="F10" s="217" t="e">
        <f t="shared" si="7"/>
        <v>#DIV/0!</v>
      </c>
      <c r="G10" s="217" t="e">
        <f>E10+F10</f>
        <v>#DIV/0!</v>
      </c>
      <c r="H10" s="217" t="e">
        <f>H9+G10</f>
        <v>#DIV/0!</v>
      </c>
      <c r="I10" s="217" t="e">
        <f t="shared" si="0"/>
        <v>#DIV/0!</v>
      </c>
      <c r="J10" s="217" t="e">
        <f t="shared" si="0"/>
        <v>#DIV/0!</v>
      </c>
      <c r="K10" s="217" t="e">
        <f t="shared" si="1"/>
        <v>#DIV/0!</v>
      </c>
      <c r="L10" s="217" t="e">
        <f t="shared" si="2"/>
        <v>#DIV/0!</v>
      </c>
      <c r="M10" s="217" t="e">
        <f t="shared" ref="M10:M11" si="19">G10+L10</f>
        <v>#DIV/0!</v>
      </c>
      <c r="N10" s="218" t="e">
        <f t="shared" si="8"/>
        <v>#DIV/0!</v>
      </c>
      <c r="O10" s="80"/>
      <c r="P10" s="81" t="e">
        <f t="shared" si="9"/>
        <v>#DIV/0!</v>
      </c>
      <c r="Q10" s="105" t="e">
        <f t="shared" ref="Q10:Q17" si="20">SUM(1+P10)*Q9</f>
        <v>#DIV/0!</v>
      </c>
      <c r="R10" s="83" t="e">
        <f t="shared" si="3"/>
        <v>#DIV/0!</v>
      </c>
      <c r="S10" s="105" t="e">
        <f>SUM(1+P10)*S9</f>
        <v>#DIV/0!</v>
      </c>
      <c r="T10" s="106" t="e">
        <f>SUM(S10-1)</f>
        <v>#DIV/0!</v>
      </c>
      <c r="U10" s="85" t="e">
        <f>SUM(B10+(((AW10/31)*(31-0))+((#REF!/31)*(31-0))+((#REF!/31)*(31-0))+((#REF!/31)*(31-0))-((#REF!/31)*(31-0))-((#REF!/31)*(31-0))-((#REF!/31)*(31-0))-((#REF!/31)*(31-0))-((#REF!/31)*(31-0))-((#REF!/31)*(31-0))-((#REF!/31)*(31-0))))</f>
        <v>#REF!</v>
      </c>
      <c r="V10" s="86" t="e">
        <f t="shared" si="10"/>
        <v>#REF!</v>
      </c>
      <c r="W10" s="87" t="e">
        <f t="shared" ref="W10:W17" si="21">SUM(W9*(1+V10))</f>
        <v>#REF!</v>
      </c>
      <c r="X10" s="87"/>
      <c r="Y10" s="87"/>
      <c r="Z10" s="88">
        <f t="shared" si="4"/>
        <v>0</v>
      </c>
      <c r="AA10" s="89">
        <f t="shared" si="11"/>
        <v>0</v>
      </c>
      <c r="AB10" s="87" t="e">
        <f>Z10/(B10+AA10)</f>
        <v>#DIV/0!</v>
      </c>
      <c r="AC10" s="105" t="e">
        <f>SUM(1+AB10)*AC9</f>
        <v>#DIV/0!</v>
      </c>
      <c r="AD10" s="83" t="e">
        <f t="shared" ref="AD10:AD17" si="22">SUM(AC10-1)</f>
        <v>#DIV/0!</v>
      </c>
      <c r="AE10" s="105" t="e">
        <f>SUM(1+AB10)*AE9</f>
        <v>#DIV/0!</v>
      </c>
      <c r="AF10" s="106" t="e">
        <f>SUM(AE10-1)</f>
        <v>#DIV/0!</v>
      </c>
      <c r="AG10" s="87"/>
      <c r="AH10" s="91" t="e">
        <f t="shared" ref="AH10:AH17" si="23">SUM(AB10-P10)</f>
        <v>#DIV/0!</v>
      </c>
      <c r="AI10" s="90"/>
      <c r="AJ10" s="88" t="e">
        <f t="shared" ref="AJ10:AJ19" si="24">SUM(N10-D10-AT10+AU10)</f>
        <v>#DIV/0!</v>
      </c>
      <c r="AK10" s="89">
        <f t="shared" ref="AK10:AK19" si="25">SUM((AW10*AZ10)+(BC10*BF10)+(BI10*BL10)+(BO10*BR10)+(BU10*BX10)+(CA10*CD10)+(CG10*CJ10)+(CM10*CP10)+(CS10*CV10)+(CY10*DB10))-SUM((DG10*DJ10)+(DM10*DP10)+(DS10*DV10)+(DY10*EB10)+(EE10*EH10)+(EK10*EN10)+(EQ10*ET10)+(EW10*EZ10)+(FC10*FF10))</f>
        <v>0</v>
      </c>
      <c r="AL10" s="90" t="e">
        <f t="shared" ref="AL10:AL19" si="26">SUM(AJ10/(D10+AK10))</f>
        <v>#DIV/0!</v>
      </c>
      <c r="AM10" s="82" t="e">
        <f t="shared" ref="AM10:AM19" si="27">SUM(1+AL10)*AM9</f>
        <v>#DIV/0!</v>
      </c>
      <c r="AN10" s="90" t="e">
        <f t="shared" ref="AN10:AN19" si="28">SUM(AM10-1)</f>
        <v>#DIV/0!</v>
      </c>
      <c r="AO10" s="82" t="e">
        <f t="shared" ref="AO10:AO19" si="29">SUM(1*(1+AN10))</f>
        <v>#DIV/0!</v>
      </c>
      <c r="AP10" s="84" t="e">
        <f t="shared" ref="AP10:AP19" si="30">SUM(AO10-1)</f>
        <v>#DIV/0!</v>
      </c>
      <c r="AQ10" s="90"/>
      <c r="AR10" s="91" t="e">
        <f t="shared" si="12"/>
        <v>#DIV/0!</v>
      </c>
      <c r="AS10" s="90"/>
      <c r="AT10" s="92">
        <f t="shared" ref="AT10:AT19" si="31">SUM(AW10,BC10,BI10,BO10,BU10,CA10,CG10,CM10,CS10,CY10)</f>
        <v>0</v>
      </c>
      <c r="AU10" s="93">
        <f t="shared" si="13"/>
        <v>0</v>
      </c>
      <c r="AV10" s="101"/>
      <c r="AW10" s="78"/>
      <c r="AX10" s="95">
        <f t="shared" ref="AX10:AX19" si="32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AY10" s="96">
        <f t="shared" ref="AY10:AY61" si="33">DAY(AV10)</f>
        <v>0</v>
      </c>
      <c r="AZ10" s="97">
        <f t="shared" ref="AZ10:AZ59" si="34">IF(AY10&gt;0,((AX10-AY10)/AX10),)</f>
        <v>0</v>
      </c>
      <c r="BA10" s="102"/>
      <c r="BB10" s="101"/>
      <c r="BC10" s="78"/>
      <c r="BD10" s="95">
        <f t="shared" ref="BD10:BD19" si="35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E10" s="96">
        <f t="shared" ref="BE10:BE61" si="36">DAY(BB10)</f>
        <v>0</v>
      </c>
      <c r="BF10" s="97">
        <f t="shared" ref="BF10:BF59" si="37">IF(BE10&gt;0,((BD10-BE10)/BD10),)</f>
        <v>0</v>
      </c>
      <c r="BG10" s="102"/>
      <c r="BH10" s="101"/>
      <c r="BI10" s="78"/>
      <c r="BJ10" s="95">
        <f t="shared" ref="BJ10:BJ19" si="38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K10" s="96">
        <f t="shared" ref="BK10:BK61" si="39">DAY(BH10)</f>
        <v>0</v>
      </c>
      <c r="BL10" s="97">
        <f t="shared" ref="BL10:BL59" si="40">IF(BK10&gt;0,((BJ10-BK10)/BJ10),)</f>
        <v>0</v>
      </c>
      <c r="BM10" s="102"/>
      <c r="BN10" s="101"/>
      <c r="BO10" s="78"/>
      <c r="BP10" s="95">
        <f t="shared" ref="BP10:BP19" si="41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Q10" s="96">
        <f t="shared" ref="BQ10:BQ61" si="42">DAY(BN10)</f>
        <v>0</v>
      </c>
      <c r="BR10" s="97">
        <f t="shared" ref="BR10:BR59" si="43">IF(BQ10&gt;0,((BP10-BQ10)/BP10),)</f>
        <v>0</v>
      </c>
      <c r="BS10" s="102"/>
      <c r="BT10" s="101"/>
      <c r="BU10" s="78"/>
      <c r="BV10" s="95">
        <f t="shared" ref="BV10:BV19" si="44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W10" s="96">
        <f t="shared" ref="BW10:BW61" si="45">DAY(BT10)</f>
        <v>0</v>
      </c>
      <c r="BX10" s="97">
        <f t="shared" ref="BX10:BX59" si="46">IF(BW10&gt;0,((BV10-BW10)/BV10),)</f>
        <v>0</v>
      </c>
      <c r="BY10" s="102"/>
      <c r="BZ10" s="101"/>
      <c r="CA10" s="78"/>
      <c r="CB10" s="95">
        <f t="shared" ref="CB10:CB19" si="47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C10" s="96">
        <f t="shared" ref="CC10:CC61" si="48">DAY(BZ10)</f>
        <v>0</v>
      </c>
      <c r="CD10" s="97">
        <f t="shared" ref="CD10:CD59" si="49">IF(CC10&gt;0,((CB10-CC10)/CB10),)</f>
        <v>0</v>
      </c>
      <c r="CE10" s="102"/>
      <c r="CF10" s="101"/>
      <c r="CG10" s="78"/>
      <c r="CH10" s="95">
        <f t="shared" ref="CH10:CH19" si="50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I10" s="96">
        <f t="shared" ref="CI10:CI61" si="51">DAY(CF10)</f>
        <v>0</v>
      </c>
      <c r="CJ10" s="97">
        <f t="shared" ref="CJ10:CJ59" si="52">IF(CI10&gt;0,((CH10-CI10)/CH10),)</f>
        <v>0</v>
      </c>
      <c r="CK10" s="102"/>
      <c r="CL10" s="101"/>
      <c r="CM10" s="78"/>
      <c r="CN10" s="95">
        <f t="shared" ref="CN10:CN19" si="53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O10" s="96">
        <f t="shared" ref="CO10:CO61" si="54">DAY(CL10)</f>
        <v>0</v>
      </c>
      <c r="CP10" s="97">
        <f t="shared" ref="CP10:CP59" si="55">IF(CO10&gt;0,((CN10-CO10)/CN10),)</f>
        <v>0</v>
      </c>
      <c r="CQ10" s="102"/>
      <c r="CR10" s="101"/>
      <c r="CS10" s="78"/>
      <c r="CT10" s="95">
        <f t="shared" ref="CT10:CT19" si="56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U10" s="96">
        <f t="shared" ref="CU10:CU61" si="57">DAY(CR10)</f>
        <v>0</v>
      </c>
      <c r="CV10" s="97">
        <f t="shared" ref="CV10:CV59" si="58">IF(CU10&gt;0,((CT10-CU10)/CT10),)</f>
        <v>0</v>
      </c>
      <c r="CW10" s="102"/>
      <c r="CX10" s="101"/>
      <c r="CY10" s="78"/>
      <c r="CZ10" s="95">
        <f t="shared" ref="CZ10:CZ19" si="59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A10" s="96">
        <f t="shared" ref="DA10:DA61" si="60">DAY(CX10)</f>
        <v>0</v>
      </c>
      <c r="DB10" s="97">
        <f t="shared" ref="DB10:DB59" si="61">IF(DA10&gt;0,((CZ10-DA10)/CZ10),)</f>
        <v>0</v>
      </c>
      <c r="DC10" s="97"/>
      <c r="DD10" s="103"/>
      <c r="DE10" s="97"/>
      <c r="DF10" s="101"/>
      <c r="DG10" s="78"/>
      <c r="DH10" s="95">
        <f t="shared" ref="DH10:DH19" si="62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I10" s="96">
        <f t="shared" ref="DI10:DI61" si="63">DAY(DF10)</f>
        <v>0</v>
      </c>
      <c r="DJ10" s="97">
        <f t="shared" ref="DJ10:DJ59" si="64">IF(DI10&gt;0,((DH10-DI10)/DH10),)</f>
        <v>0</v>
      </c>
      <c r="DK10" s="102"/>
      <c r="DL10" s="101"/>
      <c r="DM10" s="78"/>
      <c r="DN10" s="95">
        <f t="shared" ref="DN10:DN19" si="65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O10" s="96">
        <f t="shared" ref="DO10:DO61" si="66">DAY(DL10)</f>
        <v>0</v>
      </c>
      <c r="DP10" s="97">
        <f t="shared" ref="DP10:DP59" si="67">IF(DO10&gt;0,((DN10-DO10)/DN10),)</f>
        <v>0</v>
      </c>
      <c r="DQ10" s="102"/>
      <c r="DR10" s="101"/>
      <c r="DS10" s="78"/>
      <c r="DT10" s="95">
        <f t="shared" ref="DT10:DT19" si="68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U10" s="96">
        <f t="shared" ref="DU10:DU61" si="69">DAY(DR10)</f>
        <v>0</v>
      </c>
      <c r="DV10" s="97">
        <f t="shared" ref="DV10:DV59" si="70">IF(DU10&gt;0,((DT10-DU10)/DT10),)</f>
        <v>0</v>
      </c>
      <c r="DW10" s="102"/>
      <c r="DX10" s="101"/>
      <c r="DY10" s="78"/>
      <c r="DZ10" s="95">
        <f t="shared" ref="DZ10:DZ19" si="71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A10" s="96">
        <f t="shared" ref="EA10:EA61" si="72">DAY(DX10)</f>
        <v>0</v>
      </c>
      <c r="EB10" s="97">
        <f t="shared" ref="EB10:EB59" si="73">IF(EA10&gt;0,((DZ10-EA10)/DZ10),)</f>
        <v>0</v>
      </c>
      <c r="EC10" s="102"/>
      <c r="ED10" s="101"/>
      <c r="EE10" s="78"/>
      <c r="EF10" s="95">
        <f t="shared" ref="EF10:EF19" si="74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G10" s="96">
        <f t="shared" ref="EG10:EG61" si="75">DAY(ED10)</f>
        <v>0</v>
      </c>
      <c r="EH10" s="97">
        <f t="shared" ref="EH10:EH59" si="76">IF(EG10&gt;0,((EF10-EG10)/EF10),)</f>
        <v>0</v>
      </c>
      <c r="EI10" s="102"/>
      <c r="EJ10" s="101"/>
      <c r="EK10" s="78"/>
      <c r="EL10" s="95">
        <f t="shared" ref="EL10:EL19" si="77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M10" s="96">
        <f t="shared" ref="EM10:EM61" si="78">DAY(EJ10)</f>
        <v>0</v>
      </c>
      <c r="EN10" s="97">
        <f t="shared" ref="EN10:EN59" si="79">IF(EM10&gt;0,((EL10-EM10)/EL10),)</f>
        <v>0</v>
      </c>
      <c r="EO10" s="102"/>
      <c r="EP10" s="101"/>
      <c r="EQ10" s="78"/>
      <c r="ER10" s="95">
        <f t="shared" ref="ER10:ER19" si="80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S10" s="96">
        <f t="shared" ref="ES10:ES61" si="81">DAY(EP10)</f>
        <v>0</v>
      </c>
      <c r="ET10" s="97">
        <f t="shared" ref="ET10:ET59" si="82">IF(ES10&gt;0,((ER10-ES10)/ER10),)</f>
        <v>0</v>
      </c>
      <c r="EU10" s="102"/>
      <c r="EV10" s="101"/>
      <c r="EW10" s="78"/>
      <c r="EX10" s="95">
        <f t="shared" ref="EX10:EX19" si="83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Y10" s="96">
        <f t="shared" ref="EY10:EY61" si="84">DAY(EV10)</f>
        <v>0</v>
      </c>
      <c r="EZ10" s="97">
        <f t="shared" ref="EZ10:EZ59" si="85">IF(EY10&gt;0,((EX10-EY10)/EX10),)</f>
        <v>0</v>
      </c>
      <c r="FA10" s="102"/>
      <c r="FB10" s="101"/>
      <c r="FC10" s="78"/>
      <c r="FD10" s="95">
        <f t="shared" ref="FD10:FD19" si="86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FE10" s="96">
        <f t="shared" ref="FE10:FE61" si="87">DAY(FB10)</f>
        <v>0</v>
      </c>
      <c r="FF10" s="97">
        <f t="shared" ref="FF10:FF59" si="88">IF(FE10&gt;0,((FD10-FE10)/FD10),)</f>
        <v>0</v>
      </c>
      <c r="FG10" s="102"/>
      <c r="FH10" s="97"/>
      <c r="FI10" s="103"/>
      <c r="FJ10" s="97"/>
      <c r="FK10" s="48" t="str">
        <f t="shared" si="14"/>
        <v>3/1/2008</v>
      </c>
      <c r="FL10" s="171" t="e">
        <f t="shared" si="5"/>
        <v>#DIV/0!</v>
      </c>
      <c r="FM10" s="95">
        <f t="shared" si="15"/>
        <v>31</v>
      </c>
      <c r="FN10" s="96">
        <f t="shared" si="16"/>
        <v>1</v>
      </c>
      <c r="FO10" s="97">
        <f t="shared" si="6"/>
        <v>1</v>
      </c>
      <c r="FP10" s="102"/>
      <c r="FR10" s="52">
        <f t="shared" si="17"/>
        <v>3</v>
      </c>
      <c r="FS10" s="169">
        <f t="shared" ref="FS10:FS19" si="89">IF(ISNUMBER(SEARCH("*advance*",$FN$4)),1,IF(ISNUMBER(SEARCH("*arrears*",$FN$4)),(DAY(A10)),""))</f>
        <v>1</v>
      </c>
      <c r="FT10" s="168" t="s">
        <v>98</v>
      </c>
      <c r="FU10" s="170">
        <f t="shared" si="18"/>
        <v>2008</v>
      </c>
    </row>
    <row r="11" spans="1:182" s="52" customFormat="1">
      <c r="A11" s="182">
        <f>A10+30</f>
        <v>39568</v>
      </c>
      <c r="B11" s="183">
        <f>C10</f>
        <v>0</v>
      </c>
      <c r="C11" s="220">
        <v>0</v>
      </c>
      <c r="D11" s="216" t="e">
        <f>N10</f>
        <v>#DIV/0!</v>
      </c>
      <c r="E11" s="217" t="e">
        <f>B11*AB11</f>
        <v>#DIV/0!</v>
      </c>
      <c r="F11" s="217" t="e">
        <f t="shared" si="7"/>
        <v>#DIV/0!</v>
      </c>
      <c r="G11" s="217" t="e">
        <f>E11+F11</f>
        <v>#DIV/0!</v>
      </c>
      <c r="H11" s="217" t="e">
        <f>H10+G11</f>
        <v>#DIV/0!</v>
      </c>
      <c r="I11" s="217" t="e">
        <f>-G11*$FN$5</f>
        <v>#DIV/0!</v>
      </c>
      <c r="J11" s="217" t="e">
        <f t="shared" si="0"/>
        <v>#DIV/0!</v>
      </c>
      <c r="K11" s="217" t="e">
        <f t="shared" si="1"/>
        <v>#DIV/0!</v>
      </c>
      <c r="L11" s="217" t="e">
        <f t="shared" si="2"/>
        <v>#DIV/0!</v>
      </c>
      <c r="M11" s="217" t="e">
        <f t="shared" si="19"/>
        <v>#DIV/0!</v>
      </c>
      <c r="N11" s="218" t="e">
        <f t="shared" si="8"/>
        <v>#DIV/0!</v>
      </c>
      <c r="O11" s="80"/>
      <c r="P11" s="81" t="e">
        <f t="shared" si="9"/>
        <v>#DIV/0!</v>
      </c>
      <c r="Q11" s="105" t="e">
        <f t="shared" si="20"/>
        <v>#DIV/0!</v>
      </c>
      <c r="R11" s="83" t="e">
        <f t="shared" si="3"/>
        <v>#DIV/0!</v>
      </c>
      <c r="S11" s="105" t="e">
        <f>SUM(1+P11)*S10</f>
        <v>#DIV/0!</v>
      </c>
      <c r="T11" s="106" t="e">
        <f>SUM(S11-1)</f>
        <v>#DIV/0!</v>
      </c>
      <c r="U11" s="85" t="e">
        <f>SUM(B11+(((AW11/30)*(30-0))+((#REF!/30)*(30-0))+((#REF!/30)*(30-0))+((#REF!/30)*(30-0))-((#REF!/30)*(30-0))-((#REF!/30)*(30-0))-((#REF!/30)*(30-0))-((#REF!/30)*(30-0))-((#REF!/30)*(30-0))-((#REF!/30)*(30-0))-((#REF!/30)*(30-0))))</f>
        <v>#REF!</v>
      </c>
      <c r="V11" s="86" t="e">
        <f t="shared" si="10"/>
        <v>#REF!</v>
      </c>
      <c r="W11" s="87" t="e">
        <f t="shared" si="21"/>
        <v>#REF!</v>
      </c>
      <c r="X11" s="87"/>
      <c r="Y11" s="87"/>
      <c r="Z11" s="88">
        <f t="shared" si="4"/>
        <v>0</v>
      </c>
      <c r="AA11" s="89">
        <f t="shared" si="11"/>
        <v>0</v>
      </c>
      <c r="AB11" s="87" t="e">
        <f t="shared" ref="AB11:AB19" si="90">SUM(Z11/(B11+AA11))</f>
        <v>#DIV/0!</v>
      </c>
      <c r="AC11" s="105" t="e">
        <f t="shared" ref="AC11:AC17" si="91">SUM(1+AB11)*AC10</f>
        <v>#DIV/0!</v>
      </c>
      <c r="AD11" s="83" t="e">
        <f t="shared" si="22"/>
        <v>#DIV/0!</v>
      </c>
      <c r="AE11" s="105" t="e">
        <f t="shared" ref="AE11:AE17" si="92">SUM(1+AB11)*AE10</f>
        <v>#DIV/0!</v>
      </c>
      <c r="AF11" s="106" t="e">
        <f t="shared" ref="AF11:AF17" si="93">SUM(AE11-1)</f>
        <v>#DIV/0!</v>
      </c>
      <c r="AG11" s="87"/>
      <c r="AH11" s="91" t="e">
        <f t="shared" si="23"/>
        <v>#DIV/0!</v>
      </c>
      <c r="AI11" s="90"/>
      <c r="AJ11" s="88" t="e">
        <f t="shared" si="24"/>
        <v>#DIV/0!</v>
      </c>
      <c r="AK11" s="89">
        <f t="shared" si="25"/>
        <v>0</v>
      </c>
      <c r="AL11" s="90" t="e">
        <f t="shared" si="26"/>
        <v>#DIV/0!</v>
      </c>
      <c r="AM11" s="82" t="e">
        <f t="shared" si="27"/>
        <v>#DIV/0!</v>
      </c>
      <c r="AN11" s="90" t="e">
        <f t="shared" si="28"/>
        <v>#DIV/0!</v>
      </c>
      <c r="AO11" s="82" t="e">
        <f t="shared" si="29"/>
        <v>#DIV/0!</v>
      </c>
      <c r="AP11" s="84" t="e">
        <f t="shared" si="30"/>
        <v>#DIV/0!</v>
      </c>
      <c r="AQ11" s="90"/>
      <c r="AR11" s="91" t="e">
        <f t="shared" si="12"/>
        <v>#DIV/0!</v>
      </c>
      <c r="AS11" s="90"/>
      <c r="AT11" s="92">
        <f t="shared" si="31"/>
        <v>0</v>
      </c>
      <c r="AU11" s="93">
        <f t="shared" si="13"/>
        <v>0</v>
      </c>
      <c r="AV11" s="101"/>
      <c r="AW11" s="78"/>
      <c r="AX11" s="95">
        <f t="shared" si="32"/>
        <v>30</v>
      </c>
      <c r="AY11" s="96">
        <f t="shared" si="33"/>
        <v>0</v>
      </c>
      <c r="AZ11" s="97">
        <f t="shared" si="34"/>
        <v>0</v>
      </c>
      <c r="BA11" s="102"/>
      <c r="BB11" s="101"/>
      <c r="BC11" s="78"/>
      <c r="BD11" s="95">
        <f t="shared" si="35"/>
        <v>30</v>
      </c>
      <c r="BE11" s="96">
        <f t="shared" si="36"/>
        <v>0</v>
      </c>
      <c r="BF11" s="97">
        <f t="shared" si="37"/>
        <v>0</v>
      </c>
      <c r="BG11" s="102"/>
      <c r="BH11" s="101"/>
      <c r="BI11" s="78"/>
      <c r="BJ11" s="95">
        <f t="shared" si="38"/>
        <v>30</v>
      </c>
      <c r="BK11" s="96">
        <f t="shared" si="39"/>
        <v>0</v>
      </c>
      <c r="BL11" s="97">
        <f t="shared" si="40"/>
        <v>0</v>
      </c>
      <c r="BM11" s="102"/>
      <c r="BN11" s="101"/>
      <c r="BO11" s="78"/>
      <c r="BP11" s="95">
        <f t="shared" si="41"/>
        <v>30</v>
      </c>
      <c r="BQ11" s="96">
        <f t="shared" si="42"/>
        <v>0</v>
      </c>
      <c r="BR11" s="97">
        <f t="shared" si="43"/>
        <v>0</v>
      </c>
      <c r="BS11" s="102"/>
      <c r="BT11" s="101"/>
      <c r="BU11" s="78"/>
      <c r="BV11" s="95">
        <f t="shared" si="44"/>
        <v>30</v>
      </c>
      <c r="BW11" s="96">
        <f t="shared" si="45"/>
        <v>0</v>
      </c>
      <c r="BX11" s="97">
        <f t="shared" si="46"/>
        <v>0</v>
      </c>
      <c r="BY11" s="102"/>
      <c r="BZ11" s="101"/>
      <c r="CA11" s="78"/>
      <c r="CB11" s="95">
        <f t="shared" si="47"/>
        <v>30</v>
      </c>
      <c r="CC11" s="96">
        <f t="shared" si="48"/>
        <v>0</v>
      </c>
      <c r="CD11" s="97">
        <f t="shared" si="49"/>
        <v>0</v>
      </c>
      <c r="CE11" s="102"/>
      <c r="CF11" s="101"/>
      <c r="CG11" s="78"/>
      <c r="CH11" s="95">
        <f t="shared" si="50"/>
        <v>30</v>
      </c>
      <c r="CI11" s="96">
        <f t="shared" si="51"/>
        <v>0</v>
      </c>
      <c r="CJ11" s="97">
        <f t="shared" si="52"/>
        <v>0</v>
      </c>
      <c r="CK11" s="102"/>
      <c r="CL11" s="101"/>
      <c r="CM11" s="78"/>
      <c r="CN11" s="95">
        <f t="shared" si="53"/>
        <v>30</v>
      </c>
      <c r="CO11" s="96">
        <f t="shared" si="54"/>
        <v>0</v>
      </c>
      <c r="CP11" s="97">
        <f t="shared" si="55"/>
        <v>0</v>
      </c>
      <c r="CQ11" s="102"/>
      <c r="CR11" s="101"/>
      <c r="CS11" s="78"/>
      <c r="CT11" s="95">
        <f t="shared" si="56"/>
        <v>30</v>
      </c>
      <c r="CU11" s="96">
        <f t="shared" si="57"/>
        <v>0</v>
      </c>
      <c r="CV11" s="97">
        <f t="shared" si="58"/>
        <v>0</v>
      </c>
      <c r="CW11" s="102"/>
      <c r="CX11" s="101"/>
      <c r="CY11" s="78"/>
      <c r="CZ11" s="95">
        <f t="shared" si="59"/>
        <v>30</v>
      </c>
      <c r="DA11" s="96">
        <f t="shared" si="60"/>
        <v>0</v>
      </c>
      <c r="DB11" s="97">
        <f t="shared" si="61"/>
        <v>0</v>
      </c>
      <c r="DC11" s="97"/>
      <c r="DD11" s="103"/>
      <c r="DE11" s="97"/>
      <c r="DF11" s="101"/>
      <c r="DG11" s="78"/>
      <c r="DH11" s="95">
        <f t="shared" si="62"/>
        <v>30</v>
      </c>
      <c r="DI11" s="96">
        <f t="shared" si="63"/>
        <v>0</v>
      </c>
      <c r="DJ11" s="97">
        <f t="shared" si="64"/>
        <v>0</v>
      </c>
      <c r="DK11" s="102"/>
      <c r="DL11" s="101"/>
      <c r="DM11" s="78"/>
      <c r="DN11" s="95">
        <f t="shared" si="65"/>
        <v>30</v>
      </c>
      <c r="DO11" s="96">
        <f t="shared" si="66"/>
        <v>0</v>
      </c>
      <c r="DP11" s="97">
        <f t="shared" si="67"/>
        <v>0</v>
      </c>
      <c r="DQ11" s="102"/>
      <c r="DR11" s="101"/>
      <c r="DS11" s="78"/>
      <c r="DT11" s="95">
        <f t="shared" si="68"/>
        <v>30</v>
      </c>
      <c r="DU11" s="96">
        <f t="shared" si="69"/>
        <v>0</v>
      </c>
      <c r="DV11" s="97">
        <f t="shared" si="70"/>
        <v>0</v>
      </c>
      <c r="DW11" s="102"/>
      <c r="DX11" s="101"/>
      <c r="DY11" s="78"/>
      <c r="DZ11" s="95">
        <f t="shared" si="71"/>
        <v>30</v>
      </c>
      <c r="EA11" s="96">
        <f t="shared" si="72"/>
        <v>0</v>
      </c>
      <c r="EB11" s="97">
        <f t="shared" si="73"/>
        <v>0</v>
      </c>
      <c r="EC11" s="102"/>
      <c r="ED11" s="101"/>
      <c r="EE11" s="78"/>
      <c r="EF11" s="95">
        <f t="shared" si="74"/>
        <v>30</v>
      </c>
      <c r="EG11" s="96">
        <f t="shared" si="75"/>
        <v>0</v>
      </c>
      <c r="EH11" s="97">
        <f t="shared" si="76"/>
        <v>0</v>
      </c>
      <c r="EI11" s="102"/>
      <c r="EJ11" s="101"/>
      <c r="EK11" s="78"/>
      <c r="EL11" s="95">
        <f t="shared" si="77"/>
        <v>30</v>
      </c>
      <c r="EM11" s="96">
        <f t="shared" si="78"/>
        <v>0</v>
      </c>
      <c r="EN11" s="97">
        <f t="shared" si="79"/>
        <v>0</v>
      </c>
      <c r="EO11" s="102"/>
      <c r="EP11" s="101"/>
      <c r="EQ11" s="78"/>
      <c r="ER11" s="95">
        <f t="shared" si="80"/>
        <v>30</v>
      </c>
      <c r="ES11" s="96">
        <f t="shared" si="81"/>
        <v>0</v>
      </c>
      <c r="ET11" s="97">
        <f t="shared" si="82"/>
        <v>0</v>
      </c>
      <c r="EU11" s="102"/>
      <c r="EV11" s="101"/>
      <c r="EW11" s="78"/>
      <c r="EX11" s="95">
        <f t="shared" si="83"/>
        <v>30</v>
      </c>
      <c r="EY11" s="96">
        <f t="shared" si="84"/>
        <v>0</v>
      </c>
      <c r="EZ11" s="97">
        <f t="shared" si="85"/>
        <v>0</v>
      </c>
      <c r="FA11" s="102"/>
      <c r="FB11" s="101"/>
      <c r="FC11" s="78"/>
      <c r="FD11" s="95">
        <f t="shared" si="86"/>
        <v>30</v>
      </c>
      <c r="FE11" s="96">
        <f t="shared" si="87"/>
        <v>0</v>
      </c>
      <c r="FF11" s="97">
        <f t="shared" si="88"/>
        <v>0</v>
      </c>
      <c r="FG11" s="102"/>
      <c r="FH11" s="97"/>
      <c r="FI11" s="103"/>
      <c r="FJ11" s="97"/>
      <c r="FK11" s="48" t="str">
        <f t="shared" si="14"/>
        <v>4/1/2008</v>
      </c>
      <c r="FL11" s="171" t="e">
        <f t="shared" si="5"/>
        <v>#DIV/0!</v>
      </c>
      <c r="FM11" s="95">
        <f t="shared" si="15"/>
        <v>30</v>
      </c>
      <c r="FN11" s="96">
        <f t="shared" si="16"/>
        <v>1</v>
      </c>
      <c r="FO11" s="97">
        <f t="shared" si="6"/>
        <v>1</v>
      </c>
      <c r="FP11" s="102"/>
      <c r="FR11" s="52">
        <f t="shared" si="17"/>
        <v>4</v>
      </c>
      <c r="FS11" s="169">
        <f t="shared" si="89"/>
        <v>1</v>
      </c>
      <c r="FT11" s="168" t="s">
        <v>98</v>
      </c>
      <c r="FU11" s="170">
        <f t="shared" si="18"/>
        <v>2008</v>
      </c>
    </row>
    <row r="12" spans="1:182" s="52" customFormat="1">
      <c r="A12" s="182">
        <f>A11+31</f>
        <v>39599</v>
      </c>
      <c r="B12" s="183">
        <f t="shared" ref="B12:B19" si="94">C11</f>
        <v>0</v>
      </c>
      <c r="C12" s="220">
        <v>0</v>
      </c>
      <c r="D12" s="216" t="e">
        <f>N11</f>
        <v>#DIV/0!</v>
      </c>
      <c r="E12" s="217" t="e">
        <f>B12*AB12</f>
        <v>#DIV/0!</v>
      </c>
      <c r="F12" s="217" t="e">
        <f t="shared" si="7"/>
        <v>#DIV/0!</v>
      </c>
      <c r="G12" s="217" t="e">
        <f>E12+F12</f>
        <v>#DIV/0!</v>
      </c>
      <c r="H12" s="217" t="e">
        <f>H11+G12</f>
        <v>#DIV/0!</v>
      </c>
      <c r="I12" s="217" t="e">
        <f t="shared" si="0"/>
        <v>#DIV/0!</v>
      </c>
      <c r="J12" s="217" t="e">
        <f t="shared" si="0"/>
        <v>#DIV/0!</v>
      </c>
      <c r="K12" s="217" t="e">
        <f>MAX(I12:J12)</f>
        <v>#DIV/0!</v>
      </c>
      <c r="L12" s="217" t="e">
        <f>IF(AND(J12&lt;0,I12&lt;0),K12,IF(J12&gt;I12,0,IF(J12&gt;0,I12-J12,I12)))</f>
        <v>#DIV/0!</v>
      </c>
      <c r="M12" s="217" t="e">
        <f>G12+L12</f>
        <v>#DIV/0!</v>
      </c>
      <c r="N12" s="218" t="e">
        <f t="shared" si="8"/>
        <v>#DIV/0!</v>
      </c>
      <c r="O12" s="80"/>
      <c r="P12" s="81" t="e">
        <f t="shared" si="9"/>
        <v>#DIV/0!</v>
      </c>
      <c r="Q12" s="105" t="e">
        <f t="shared" si="20"/>
        <v>#DIV/0!</v>
      </c>
      <c r="R12" s="83" t="e">
        <f t="shared" si="3"/>
        <v>#DIV/0!</v>
      </c>
      <c r="S12" s="105" t="e">
        <f t="shared" ref="S12:S17" si="95">SUM(1+P12)*S11</f>
        <v>#DIV/0!</v>
      </c>
      <c r="T12" s="106" t="e">
        <f t="shared" ref="T12:T61" si="96">SUM(S12-1)</f>
        <v>#DIV/0!</v>
      </c>
      <c r="U12" s="85" t="e">
        <f>SUM(B12+(((AW12/31)*(31-11))+((#REF!/31)*(31-0))+((#REF!/31)*(31-0))+((#REF!/31)*(31-0))-((#REF!/31)*(31-17))-((#REF!/31)*(31-0))-((#REF!/31)*(31-0))-((#REF!/31)*(31-0))-((#REF!/31)*(31-0))-((#REF!/31)*(31-0))-((#REF!/31)*(31-0))))</f>
        <v>#REF!</v>
      </c>
      <c r="V12" s="86" t="e">
        <f t="shared" si="10"/>
        <v>#REF!</v>
      </c>
      <c r="W12" s="87" t="e">
        <f t="shared" si="21"/>
        <v>#REF!</v>
      </c>
      <c r="X12" s="87"/>
      <c r="Y12" s="87"/>
      <c r="Z12" s="88">
        <f t="shared" si="4"/>
        <v>0</v>
      </c>
      <c r="AA12" s="89">
        <f t="shared" si="11"/>
        <v>0</v>
      </c>
      <c r="AB12" s="87" t="e">
        <f t="shared" si="90"/>
        <v>#DIV/0!</v>
      </c>
      <c r="AC12" s="105" t="e">
        <f t="shared" si="91"/>
        <v>#DIV/0!</v>
      </c>
      <c r="AD12" s="83" t="e">
        <f t="shared" si="22"/>
        <v>#DIV/0!</v>
      </c>
      <c r="AE12" s="105" t="e">
        <f t="shared" si="92"/>
        <v>#DIV/0!</v>
      </c>
      <c r="AF12" s="106" t="e">
        <f t="shared" si="93"/>
        <v>#DIV/0!</v>
      </c>
      <c r="AG12" s="87"/>
      <c r="AH12" s="91" t="e">
        <f t="shared" si="23"/>
        <v>#DIV/0!</v>
      </c>
      <c r="AI12" s="90"/>
      <c r="AJ12" s="88" t="e">
        <f t="shared" si="24"/>
        <v>#DIV/0!</v>
      </c>
      <c r="AK12" s="89">
        <f t="shared" si="25"/>
        <v>0</v>
      </c>
      <c r="AL12" s="90" t="e">
        <f t="shared" si="26"/>
        <v>#DIV/0!</v>
      </c>
      <c r="AM12" s="82" t="e">
        <f t="shared" si="27"/>
        <v>#DIV/0!</v>
      </c>
      <c r="AN12" s="90" t="e">
        <f t="shared" si="28"/>
        <v>#DIV/0!</v>
      </c>
      <c r="AO12" s="82" t="e">
        <f t="shared" si="29"/>
        <v>#DIV/0!</v>
      </c>
      <c r="AP12" s="84" t="e">
        <f t="shared" si="30"/>
        <v>#DIV/0!</v>
      </c>
      <c r="AQ12" s="90"/>
      <c r="AR12" s="91" t="e">
        <f t="shared" si="12"/>
        <v>#DIV/0!</v>
      </c>
      <c r="AS12" s="90"/>
      <c r="AT12" s="92">
        <f t="shared" si="31"/>
        <v>0</v>
      </c>
      <c r="AU12" s="93">
        <f t="shared" si="13"/>
        <v>0</v>
      </c>
      <c r="AV12" s="101"/>
      <c r="AW12" s="78"/>
      <c r="AX12" s="95">
        <f t="shared" si="32"/>
        <v>31</v>
      </c>
      <c r="AY12" s="96">
        <f t="shared" si="33"/>
        <v>0</v>
      </c>
      <c r="AZ12" s="97">
        <f t="shared" si="34"/>
        <v>0</v>
      </c>
      <c r="BA12" s="102"/>
      <c r="BB12" s="101"/>
      <c r="BC12" s="78"/>
      <c r="BD12" s="95">
        <f t="shared" si="35"/>
        <v>31</v>
      </c>
      <c r="BE12" s="96">
        <f t="shared" si="36"/>
        <v>0</v>
      </c>
      <c r="BF12" s="97">
        <f t="shared" si="37"/>
        <v>0</v>
      </c>
      <c r="BG12" s="102"/>
      <c r="BH12" s="101"/>
      <c r="BI12" s="78"/>
      <c r="BJ12" s="95">
        <f t="shared" si="38"/>
        <v>31</v>
      </c>
      <c r="BK12" s="96">
        <f t="shared" si="39"/>
        <v>0</v>
      </c>
      <c r="BL12" s="97">
        <f t="shared" si="40"/>
        <v>0</v>
      </c>
      <c r="BM12" s="102"/>
      <c r="BN12" s="101"/>
      <c r="BO12" s="78"/>
      <c r="BP12" s="95">
        <f t="shared" si="41"/>
        <v>31</v>
      </c>
      <c r="BQ12" s="96">
        <f t="shared" si="42"/>
        <v>0</v>
      </c>
      <c r="BR12" s="97">
        <f t="shared" si="43"/>
        <v>0</v>
      </c>
      <c r="BS12" s="102"/>
      <c r="BT12" s="101"/>
      <c r="BU12" s="78"/>
      <c r="BV12" s="95">
        <f t="shared" si="44"/>
        <v>31</v>
      </c>
      <c r="BW12" s="96">
        <f t="shared" si="45"/>
        <v>0</v>
      </c>
      <c r="BX12" s="97">
        <f t="shared" si="46"/>
        <v>0</v>
      </c>
      <c r="BY12" s="102"/>
      <c r="BZ12" s="101"/>
      <c r="CA12" s="78"/>
      <c r="CB12" s="95">
        <f t="shared" si="47"/>
        <v>31</v>
      </c>
      <c r="CC12" s="96">
        <f t="shared" si="48"/>
        <v>0</v>
      </c>
      <c r="CD12" s="97">
        <f t="shared" si="49"/>
        <v>0</v>
      </c>
      <c r="CE12" s="102"/>
      <c r="CF12" s="101"/>
      <c r="CG12" s="78"/>
      <c r="CH12" s="95">
        <f t="shared" si="50"/>
        <v>31</v>
      </c>
      <c r="CI12" s="96">
        <f t="shared" si="51"/>
        <v>0</v>
      </c>
      <c r="CJ12" s="97">
        <f t="shared" si="52"/>
        <v>0</v>
      </c>
      <c r="CK12" s="102"/>
      <c r="CL12" s="101"/>
      <c r="CM12" s="78"/>
      <c r="CN12" s="95">
        <f t="shared" si="53"/>
        <v>31</v>
      </c>
      <c r="CO12" s="96">
        <f t="shared" si="54"/>
        <v>0</v>
      </c>
      <c r="CP12" s="97">
        <f t="shared" si="55"/>
        <v>0</v>
      </c>
      <c r="CQ12" s="102"/>
      <c r="CR12" s="101"/>
      <c r="CS12" s="78"/>
      <c r="CT12" s="95">
        <f t="shared" si="56"/>
        <v>31</v>
      </c>
      <c r="CU12" s="96">
        <f t="shared" si="57"/>
        <v>0</v>
      </c>
      <c r="CV12" s="97">
        <f t="shared" si="58"/>
        <v>0</v>
      </c>
      <c r="CW12" s="102"/>
      <c r="CX12" s="101"/>
      <c r="CY12" s="78"/>
      <c r="CZ12" s="95">
        <f t="shared" si="59"/>
        <v>31</v>
      </c>
      <c r="DA12" s="96">
        <f t="shared" si="60"/>
        <v>0</v>
      </c>
      <c r="DB12" s="97">
        <f t="shared" si="61"/>
        <v>0</v>
      </c>
      <c r="DC12" s="97"/>
      <c r="DD12" s="103"/>
      <c r="DE12" s="97"/>
      <c r="DF12" s="101"/>
      <c r="DG12" s="78"/>
      <c r="DH12" s="95">
        <f t="shared" si="62"/>
        <v>31</v>
      </c>
      <c r="DI12" s="96">
        <f t="shared" si="63"/>
        <v>0</v>
      </c>
      <c r="DJ12" s="97">
        <f t="shared" si="64"/>
        <v>0</v>
      </c>
      <c r="DK12" s="102"/>
      <c r="DL12" s="101"/>
      <c r="DM12" s="78"/>
      <c r="DN12" s="95">
        <f t="shared" si="65"/>
        <v>31</v>
      </c>
      <c r="DO12" s="96">
        <f t="shared" si="66"/>
        <v>0</v>
      </c>
      <c r="DP12" s="97">
        <f t="shared" si="67"/>
        <v>0</v>
      </c>
      <c r="DQ12" s="102"/>
      <c r="DR12" s="101"/>
      <c r="DS12" s="78"/>
      <c r="DT12" s="95">
        <f t="shared" si="68"/>
        <v>31</v>
      </c>
      <c r="DU12" s="96">
        <f t="shared" si="69"/>
        <v>0</v>
      </c>
      <c r="DV12" s="97">
        <f t="shared" si="70"/>
        <v>0</v>
      </c>
      <c r="DW12" s="102"/>
      <c r="DX12" s="101"/>
      <c r="DY12" s="78"/>
      <c r="DZ12" s="95">
        <f t="shared" si="71"/>
        <v>31</v>
      </c>
      <c r="EA12" s="96">
        <f t="shared" si="72"/>
        <v>0</v>
      </c>
      <c r="EB12" s="97">
        <f t="shared" si="73"/>
        <v>0</v>
      </c>
      <c r="EC12" s="102"/>
      <c r="ED12" s="101"/>
      <c r="EE12" s="78"/>
      <c r="EF12" s="95">
        <f t="shared" si="74"/>
        <v>31</v>
      </c>
      <c r="EG12" s="96">
        <f t="shared" si="75"/>
        <v>0</v>
      </c>
      <c r="EH12" s="97">
        <f t="shared" si="76"/>
        <v>0</v>
      </c>
      <c r="EI12" s="102"/>
      <c r="EJ12" s="101"/>
      <c r="EK12" s="78"/>
      <c r="EL12" s="95">
        <f t="shared" si="77"/>
        <v>31</v>
      </c>
      <c r="EM12" s="96">
        <f t="shared" si="78"/>
        <v>0</v>
      </c>
      <c r="EN12" s="97">
        <f t="shared" si="79"/>
        <v>0</v>
      </c>
      <c r="EO12" s="102"/>
      <c r="EP12" s="101"/>
      <c r="EQ12" s="78"/>
      <c r="ER12" s="95">
        <f t="shared" si="80"/>
        <v>31</v>
      </c>
      <c r="ES12" s="96">
        <f t="shared" si="81"/>
        <v>0</v>
      </c>
      <c r="ET12" s="97">
        <f t="shared" si="82"/>
        <v>0</v>
      </c>
      <c r="EU12" s="102"/>
      <c r="EV12" s="101"/>
      <c r="EW12" s="78"/>
      <c r="EX12" s="95">
        <f t="shared" si="83"/>
        <v>31</v>
      </c>
      <c r="EY12" s="96">
        <f t="shared" si="84"/>
        <v>0</v>
      </c>
      <c r="EZ12" s="97">
        <f t="shared" si="85"/>
        <v>0</v>
      </c>
      <c r="FA12" s="102"/>
      <c r="FB12" s="101"/>
      <c r="FC12" s="78"/>
      <c r="FD12" s="95">
        <f t="shared" si="86"/>
        <v>31</v>
      </c>
      <c r="FE12" s="96">
        <f t="shared" si="87"/>
        <v>0</v>
      </c>
      <c r="FF12" s="97">
        <f t="shared" si="88"/>
        <v>0</v>
      </c>
      <c r="FG12" s="102"/>
      <c r="FH12" s="97"/>
      <c r="FI12" s="103"/>
      <c r="FJ12" s="97"/>
      <c r="FK12" s="48" t="str">
        <f t="shared" si="14"/>
        <v>5/1/2008</v>
      </c>
      <c r="FL12" s="171" t="e">
        <f t="shared" si="5"/>
        <v>#DIV/0!</v>
      </c>
      <c r="FM12" s="95">
        <f t="shared" si="15"/>
        <v>31</v>
      </c>
      <c r="FN12" s="96">
        <f t="shared" si="16"/>
        <v>1</v>
      </c>
      <c r="FO12" s="97">
        <f t="shared" si="6"/>
        <v>1</v>
      </c>
      <c r="FP12" s="102"/>
      <c r="FR12" s="52">
        <f t="shared" si="17"/>
        <v>5</v>
      </c>
      <c r="FS12" s="169">
        <f t="shared" si="89"/>
        <v>1</v>
      </c>
      <c r="FT12" s="168" t="s">
        <v>98</v>
      </c>
      <c r="FU12" s="170">
        <f t="shared" si="18"/>
        <v>2008</v>
      </c>
    </row>
    <row r="13" spans="1:182" s="52" customFormat="1">
      <c r="A13" s="182">
        <f>A12+30</f>
        <v>39629</v>
      </c>
      <c r="B13" s="183">
        <f t="shared" si="94"/>
        <v>0</v>
      </c>
      <c r="C13" s="220">
        <v>0</v>
      </c>
      <c r="D13" s="216" t="e">
        <f t="shared" ref="D13" si="97">N12</f>
        <v>#DIV/0!</v>
      </c>
      <c r="E13" s="217" t="e">
        <f t="shared" ref="E13" si="98">B13*AB13</f>
        <v>#DIV/0!</v>
      </c>
      <c r="F13" s="217" t="e">
        <f t="shared" si="7"/>
        <v>#DIV/0!</v>
      </c>
      <c r="G13" s="217" t="e">
        <f t="shared" ref="G13" si="99">E13+F13</f>
        <v>#DIV/0!</v>
      </c>
      <c r="H13" s="217" t="e">
        <f t="shared" ref="H13" si="100">H12+G13</f>
        <v>#DIV/0!</v>
      </c>
      <c r="I13" s="217" t="e">
        <f t="shared" si="0"/>
        <v>#DIV/0!</v>
      </c>
      <c r="J13" s="217" t="e">
        <f t="shared" si="0"/>
        <v>#DIV/0!</v>
      </c>
      <c r="K13" s="217" t="e">
        <f t="shared" ref="K13" si="101">MAX(I13:J13)</f>
        <v>#DIV/0!</v>
      </c>
      <c r="L13" s="217" t="e">
        <f t="shared" si="2"/>
        <v>#DIV/0!</v>
      </c>
      <c r="M13" s="217" t="e">
        <f t="shared" ref="M13" si="102">G13+L13</f>
        <v>#DIV/0!</v>
      </c>
      <c r="N13" s="218" t="e">
        <f t="shared" si="8"/>
        <v>#DIV/0!</v>
      </c>
      <c r="O13" s="80"/>
      <c r="P13" s="81" t="e">
        <f t="shared" si="9"/>
        <v>#DIV/0!</v>
      </c>
      <c r="Q13" s="105" t="e">
        <f t="shared" si="20"/>
        <v>#DIV/0!</v>
      </c>
      <c r="R13" s="83" t="e">
        <f t="shared" si="3"/>
        <v>#DIV/0!</v>
      </c>
      <c r="S13" s="105" t="e">
        <f t="shared" si="95"/>
        <v>#DIV/0!</v>
      </c>
      <c r="T13" s="106" t="e">
        <f t="shared" si="96"/>
        <v>#DIV/0!</v>
      </c>
      <c r="U13" s="85" t="e">
        <f>SUM(B13+(((AW13/31)*(31-24))+((#REF!/31)*(31-0))+((#REF!/31)*(31-0))+((#REF!/31)*(31-0))-((#REF!/31)*(31-0))-((#REF!/31)*(31-0))-((#REF!/31)*(31-0))-((#REF!/31)*(31-0))-((#REF!/31)*(31-0))-((#REF!/31)*(31-0))-((#REF!/31)*(31-0))))</f>
        <v>#REF!</v>
      </c>
      <c r="V13" s="86" t="e">
        <f t="shared" si="10"/>
        <v>#REF!</v>
      </c>
      <c r="W13" s="87" t="e">
        <f t="shared" si="21"/>
        <v>#REF!</v>
      </c>
      <c r="X13" s="87"/>
      <c r="Y13" s="87"/>
      <c r="Z13" s="88">
        <f t="shared" si="4"/>
        <v>0</v>
      </c>
      <c r="AA13" s="89">
        <f t="shared" si="11"/>
        <v>0</v>
      </c>
      <c r="AB13" s="87" t="e">
        <f t="shared" si="90"/>
        <v>#DIV/0!</v>
      </c>
      <c r="AC13" s="105" t="e">
        <f t="shared" si="91"/>
        <v>#DIV/0!</v>
      </c>
      <c r="AD13" s="83" t="e">
        <f t="shared" si="22"/>
        <v>#DIV/0!</v>
      </c>
      <c r="AE13" s="105" t="e">
        <f t="shared" si="92"/>
        <v>#DIV/0!</v>
      </c>
      <c r="AF13" s="106" t="e">
        <f t="shared" si="93"/>
        <v>#DIV/0!</v>
      </c>
      <c r="AG13" s="87"/>
      <c r="AH13" s="91" t="e">
        <f t="shared" si="23"/>
        <v>#DIV/0!</v>
      </c>
      <c r="AI13" s="90"/>
      <c r="AJ13" s="88" t="e">
        <f t="shared" si="24"/>
        <v>#DIV/0!</v>
      </c>
      <c r="AK13" s="89">
        <f t="shared" si="25"/>
        <v>0</v>
      </c>
      <c r="AL13" s="90" t="e">
        <f t="shared" si="26"/>
        <v>#DIV/0!</v>
      </c>
      <c r="AM13" s="82" t="e">
        <f t="shared" si="27"/>
        <v>#DIV/0!</v>
      </c>
      <c r="AN13" s="90" t="e">
        <f t="shared" si="28"/>
        <v>#DIV/0!</v>
      </c>
      <c r="AO13" s="82" t="e">
        <f t="shared" si="29"/>
        <v>#DIV/0!</v>
      </c>
      <c r="AP13" s="84" t="e">
        <f t="shared" si="30"/>
        <v>#DIV/0!</v>
      </c>
      <c r="AQ13" s="90"/>
      <c r="AR13" s="91" t="e">
        <f t="shared" si="12"/>
        <v>#DIV/0!</v>
      </c>
      <c r="AS13" s="90"/>
      <c r="AT13" s="92">
        <f t="shared" si="31"/>
        <v>0</v>
      </c>
      <c r="AU13" s="93">
        <f t="shared" si="13"/>
        <v>0</v>
      </c>
      <c r="AV13" s="101"/>
      <c r="AW13" s="78"/>
      <c r="AX13" s="95">
        <f t="shared" si="32"/>
        <v>30</v>
      </c>
      <c r="AY13" s="96">
        <f t="shared" si="33"/>
        <v>0</v>
      </c>
      <c r="AZ13" s="97">
        <f t="shared" si="34"/>
        <v>0</v>
      </c>
      <c r="BA13" s="102"/>
      <c r="BB13" s="101"/>
      <c r="BC13" s="78"/>
      <c r="BD13" s="95">
        <f t="shared" si="35"/>
        <v>30</v>
      </c>
      <c r="BE13" s="96">
        <f t="shared" si="36"/>
        <v>0</v>
      </c>
      <c r="BF13" s="97">
        <f t="shared" si="37"/>
        <v>0</v>
      </c>
      <c r="BG13" s="102"/>
      <c r="BH13" s="101"/>
      <c r="BI13" s="78"/>
      <c r="BJ13" s="95">
        <f t="shared" si="38"/>
        <v>30</v>
      </c>
      <c r="BK13" s="96">
        <f t="shared" si="39"/>
        <v>0</v>
      </c>
      <c r="BL13" s="97">
        <f t="shared" si="40"/>
        <v>0</v>
      </c>
      <c r="BM13" s="102"/>
      <c r="BN13" s="101"/>
      <c r="BO13" s="78"/>
      <c r="BP13" s="95">
        <f t="shared" si="41"/>
        <v>30</v>
      </c>
      <c r="BQ13" s="96">
        <f t="shared" si="42"/>
        <v>0</v>
      </c>
      <c r="BR13" s="97">
        <f t="shared" si="43"/>
        <v>0</v>
      </c>
      <c r="BS13" s="102"/>
      <c r="BT13" s="101"/>
      <c r="BU13" s="78"/>
      <c r="BV13" s="95">
        <f t="shared" si="44"/>
        <v>30</v>
      </c>
      <c r="BW13" s="96">
        <f t="shared" si="45"/>
        <v>0</v>
      </c>
      <c r="BX13" s="97">
        <f t="shared" si="46"/>
        <v>0</v>
      </c>
      <c r="BY13" s="102"/>
      <c r="BZ13" s="101"/>
      <c r="CA13" s="78"/>
      <c r="CB13" s="95">
        <f t="shared" si="47"/>
        <v>30</v>
      </c>
      <c r="CC13" s="96">
        <f t="shared" si="48"/>
        <v>0</v>
      </c>
      <c r="CD13" s="97">
        <f t="shared" si="49"/>
        <v>0</v>
      </c>
      <c r="CE13" s="102"/>
      <c r="CF13" s="101"/>
      <c r="CG13" s="78"/>
      <c r="CH13" s="95">
        <f t="shared" si="50"/>
        <v>30</v>
      </c>
      <c r="CI13" s="96">
        <f t="shared" si="51"/>
        <v>0</v>
      </c>
      <c r="CJ13" s="97">
        <f t="shared" si="52"/>
        <v>0</v>
      </c>
      <c r="CK13" s="102"/>
      <c r="CL13" s="101"/>
      <c r="CM13" s="78"/>
      <c r="CN13" s="95">
        <f t="shared" si="53"/>
        <v>30</v>
      </c>
      <c r="CO13" s="96">
        <f t="shared" si="54"/>
        <v>0</v>
      </c>
      <c r="CP13" s="97">
        <f t="shared" si="55"/>
        <v>0</v>
      </c>
      <c r="CQ13" s="102"/>
      <c r="CR13" s="101"/>
      <c r="CS13" s="78"/>
      <c r="CT13" s="95">
        <f t="shared" si="56"/>
        <v>30</v>
      </c>
      <c r="CU13" s="96">
        <f t="shared" si="57"/>
        <v>0</v>
      </c>
      <c r="CV13" s="97">
        <f t="shared" si="58"/>
        <v>0</v>
      </c>
      <c r="CW13" s="102"/>
      <c r="CX13" s="101"/>
      <c r="CY13" s="78"/>
      <c r="CZ13" s="95">
        <f t="shared" si="59"/>
        <v>30</v>
      </c>
      <c r="DA13" s="96">
        <f t="shared" si="60"/>
        <v>0</v>
      </c>
      <c r="DB13" s="97">
        <f t="shared" si="61"/>
        <v>0</v>
      </c>
      <c r="DC13" s="97"/>
      <c r="DD13" s="103"/>
      <c r="DE13" s="97"/>
      <c r="DF13" s="101"/>
      <c r="DG13" s="78"/>
      <c r="DH13" s="95">
        <f t="shared" si="62"/>
        <v>30</v>
      </c>
      <c r="DI13" s="96">
        <f t="shared" si="63"/>
        <v>0</v>
      </c>
      <c r="DJ13" s="97">
        <f t="shared" si="64"/>
        <v>0</v>
      </c>
      <c r="DK13" s="102"/>
      <c r="DL13" s="101"/>
      <c r="DM13" s="78"/>
      <c r="DN13" s="95">
        <f t="shared" si="65"/>
        <v>30</v>
      </c>
      <c r="DO13" s="96">
        <f t="shared" si="66"/>
        <v>0</v>
      </c>
      <c r="DP13" s="97">
        <f t="shared" si="67"/>
        <v>0</v>
      </c>
      <c r="DQ13" s="102"/>
      <c r="DR13" s="101"/>
      <c r="DS13" s="78"/>
      <c r="DT13" s="95">
        <f t="shared" si="68"/>
        <v>30</v>
      </c>
      <c r="DU13" s="96">
        <f t="shared" si="69"/>
        <v>0</v>
      </c>
      <c r="DV13" s="97">
        <f t="shared" si="70"/>
        <v>0</v>
      </c>
      <c r="DW13" s="102"/>
      <c r="DX13" s="101"/>
      <c r="DY13" s="78"/>
      <c r="DZ13" s="95">
        <f t="shared" si="71"/>
        <v>30</v>
      </c>
      <c r="EA13" s="96">
        <f t="shared" si="72"/>
        <v>0</v>
      </c>
      <c r="EB13" s="97">
        <f t="shared" si="73"/>
        <v>0</v>
      </c>
      <c r="EC13" s="102"/>
      <c r="ED13" s="101"/>
      <c r="EE13" s="78"/>
      <c r="EF13" s="95">
        <f t="shared" si="74"/>
        <v>30</v>
      </c>
      <c r="EG13" s="96">
        <f t="shared" si="75"/>
        <v>0</v>
      </c>
      <c r="EH13" s="97">
        <f t="shared" si="76"/>
        <v>0</v>
      </c>
      <c r="EI13" s="102"/>
      <c r="EJ13" s="101"/>
      <c r="EK13" s="78"/>
      <c r="EL13" s="95">
        <f t="shared" si="77"/>
        <v>30</v>
      </c>
      <c r="EM13" s="96">
        <f t="shared" si="78"/>
        <v>0</v>
      </c>
      <c r="EN13" s="97">
        <f t="shared" si="79"/>
        <v>0</v>
      </c>
      <c r="EO13" s="102"/>
      <c r="EP13" s="101"/>
      <c r="EQ13" s="78"/>
      <c r="ER13" s="95">
        <f t="shared" si="80"/>
        <v>30</v>
      </c>
      <c r="ES13" s="96">
        <f t="shared" si="81"/>
        <v>0</v>
      </c>
      <c r="ET13" s="97">
        <f t="shared" si="82"/>
        <v>0</v>
      </c>
      <c r="EU13" s="102"/>
      <c r="EV13" s="101"/>
      <c r="EW13" s="78"/>
      <c r="EX13" s="95">
        <f t="shared" si="83"/>
        <v>30</v>
      </c>
      <c r="EY13" s="96">
        <f t="shared" si="84"/>
        <v>0</v>
      </c>
      <c r="EZ13" s="97">
        <f t="shared" si="85"/>
        <v>0</v>
      </c>
      <c r="FA13" s="102"/>
      <c r="FB13" s="101"/>
      <c r="FC13" s="78"/>
      <c r="FD13" s="95">
        <f t="shared" si="86"/>
        <v>30</v>
      </c>
      <c r="FE13" s="96">
        <f t="shared" si="87"/>
        <v>0</v>
      </c>
      <c r="FF13" s="97">
        <f t="shared" si="88"/>
        <v>0</v>
      </c>
      <c r="FG13" s="102"/>
      <c r="FH13" s="97"/>
      <c r="FI13" s="103"/>
      <c r="FJ13" s="97"/>
      <c r="FK13" s="48" t="str">
        <f t="shared" si="14"/>
        <v>6/1/2008</v>
      </c>
      <c r="FL13" s="171" t="e">
        <f t="shared" si="5"/>
        <v>#DIV/0!</v>
      </c>
      <c r="FM13" s="95">
        <f t="shared" si="15"/>
        <v>30</v>
      </c>
      <c r="FN13" s="96">
        <f t="shared" si="16"/>
        <v>1</v>
      </c>
      <c r="FO13" s="97">
        <f t="shared" si="6"/>
        <v>1</v>
      </c>
      <c r="FP13" s="102"/>
      <c r="FR13" s="52">
        <f t="shared" si="17"/>
        <v>6</v>
      </c>
      <c r="FS13" s="169">
        <f t="shared" si="89"/>
        <v>1</v>
      </c>
      <c r="FT13" s="168" t="s">
        <v>98</v>
      </c>
      <c r="FU13" s="170">
        <f t="shared" si="18"/>
        <v>2008</v>
      </c>
    </row>
    <row r="14" spans="1:182" s="104" customFormat="1">
      <c r="A14" s="182">
        <f>A13+31</f>
        <v>39660</v>
      </c>
      <c r="B14" s="183">
        <f t="shared" si="94"/>
        <v>0</v>
      </c>
      <c r="C14" s="220">
        <v>0</v>
      </c>
      <c r="D14" s="216" t="e">
        <f t="shared" ref="D14" si="103">N13</f>
        <v>#DIV/0!</v>
      </c>
      <c r="E14" s="217" t="e">
        <f t="shared" ref="E14" si="104">B14*AB14</f>
        <v>#DIV/0!</v>
      </c>
      <c r="F14" s="217" t="e">
        <f t="shared" ref="F14" si="105">FL14</f>
        <v>#DIV/0!</v>
      </c>
      <c r="G14" s="217" t="e">
        <f>E14+F14</f>
        <v>#DIV/0!</v>
      </c>
      <c r="H14" s="217" t="e">
        <f t="shared" ref="H14" si="106">H13+G14</f>
        <v>#DIV/0!</v>
      </c>
      <c r="I14" s="217" t="e">
        <f t="shared" ref="I14:I19" si="107">-G14*$FN$5</f>
        <v>#DIV/0!</v>
      </c>
      <c r="J14" s="217" t="e">
        <f t="shared" ref="J14" si="108">-H14*$FN$5</f>
        <v>#DIV/0!</v>
      </c>
      <c r="K14" s="217" t="e">
        <f t="shared" ref="K14" si="109">MAX(I14:J14)</f>
        <v>#DIV/0!</v>
      </c>
      <c r="L14" s="217" t="e">
        <f t="shared" si="2"/>
        <v>#DIV/0!</v>
      </c>
      <c r="M14" s="217" t="e">
        <f t="shared" ref="M14" si="110">G14+L14</f>
        <v>#DIV/0!</v>
      </c>
      <c r="N14" s="218" t="e">
        <f t="shared" ref="N14" si="111">D14+AT14-AU14+M14</f>
        <v>#DIV/0!</v>
      </c>
      <c r="O14" s="99"/>
      <c r="P14" s="81" t="e">
        <f t="shared" si="9"/>
        <v>#DIV/0!</v>
      </c>
      <c r="Q14" s="82" t="e">
        <f t="shared" si="20"/>
        <v>#DIV/0!</v>
      </c>
      <c r="R14" s="100" t="e">
        <f t="shared" si="3"/>
        <v>#DIV/0!</v>
      </c>
      <c r="S14" s="105" t="e">
        <f t="shared" si="95"/>
        <v>#DIV/0!</v>
      </c>
      <c r="T14" s="84" t="e">
        <f t="shared" si="96"/>
        <v>#DIV/0!</v>
      </c>
      <c r="U14" s="89" t="e">
        <f>SUM(B14+(((AW14/30)*(30-0))+((#REF!/30)*(30-0))+((#REF!/30)*(30-0))+((#REF!/30)*(30-0))-((#REF!/30)*(30-14))-((#REF!/30)*(30-27))-((#REF!/30)*(30-0))-((#REF!/30)*(30-0))-((#REF!/30)*(30-0))-((#REF!/30)*(30-0))-((#REF!/30)*(30-0))))</f>
        <v>#REF!</v>
      </c>
      <c r="V14" s="90" t="e">
        <f t="shared" si="10"/>
        <v>#REF!</v>
      </c>
      <c r="W14" s="90" t="e">
        <f t="shared" si="21"/>
        <v>#REF!</v>
      </c>
      <c r="X14" s="90"/>
      <c r="Y14" s="90"/>
      <c r="Z14" s="88">
        <f t="shared" si="4"/>
        <v>0</v>
      </c>
      <c r="AA14" s="89">
        <f t="shared" si="11"/>
        <v>0</v>
      </c>
      <c r="AB14" s="90" t="e">
        <f t="shared" si="90"/>
        <v>#DIV/0!</v>
      </c>
      <c r="AC14" s="82" t="e">
        <f t="shared" si="91"/>
        <v>#DIV/0!</v>
      </c>
      <c r="AD14" s="100" t="e">
        <f t="shared" si="22"/>
        <v>#DIV/0!</v>
      </c>
      <c r="AE14" s="82" t="e">
        <f t="shared" si="92"/>
        <v>#DIV/0!</v>
      </c>
      <c r="AF14" s="84" t="e">
        <f t="shared" si="93"/>
        <v>#DIV/0!</v>
      </c>
      <c r="AG14" s="90"/>
      <c r="AH14" s="91" t="e">
        <f t="shared" si="23"/>
        <v>#DIV/0!</v>
      </c>
      <c r="AI14" s="90"/>
      <c r="AJ14" s="88" t="e">
        <f t="shared" si="24"/>
        <v>#DIV/0!</v>
      </c>
      <c r="AK14" s="89">
        <f t="shared" si="25"/>
        <v>0</v>
      </c>
      <c r="AL14" s="90" t="e">
        <f t="shared" si="26"/>
        <v>#DIV/0!</v>
      </c>
      <c r="AM14" s="82" t="e">
        <f t="shared" si="27"/>
        <v>#DIV/0!</v>
      </c>
      <c r="AN14" s="90" t="e">
        <f t="shared" si="28"/>
        <v>#DIV/0!</v>
      </c>
      <c r="AO14" s="82" t="e">
        <f t="shared" si="29"/>
        <v>#DIV/0!</v>
      </c>
      <c r="AP14" s="84" t="e">
        <f t="shared" si="30"/>
        <v>#DIV/0!</v>
      </c>
      <c r="AQ14" s="90"/>
      <c r="AR14" s="91" t="e">
        <f t="shared" si="12"/>
        <v>#DIV/0!</v>
      </c>
      <c r="AS14" s="90"/>
      <c r="AT14" s="92">
        <f t="shared" si="31"/>
        <v>0</v>
      </c>
      <c r="AU14" s="93">
        <f t="shared" si="13"/>
        <v>0</v>
      </c>
      <c r="AV14" s="101"/>
      <c r="AW14" s="78"/>
      <c r="AX14" s="95">
        <f t="shared" si="32"/>
        <v>31</v>
      </c>
      <c r="AY14" s="96">
        <f t="shared" si="33"/>
        <v>0</v>
      </c>
      <c r="AZ14" s="97">
        <f t="shared" si="34"/>
        <v>0</v>
      </c>
      <c r="BA14" s="102"/>
      <c r="BB14" s="101"/>
      <c r="BC14" s="78"/>
      <c r="BD14" s="95">
        <f t="shared" si="35"/>
        <v>31</v>
      </c>
      <c r="BE14" s="96">
        <f t="shared" si="36"/>
        <v>0</v>
      </c>
      <c r="BF14" s="97">
        <f t="shared" si="37"/>
        <v>0</v>
      </c>
      <c r="BG14" s="102"/>
      <c r="BH14" s="101"/>
      <c r="BI14" s="78"/>
      <c r="BJ14" s="95">
        <f t="shared" si="38"/>
        <v>31</v>
      </c>
      <c r="BK14" s="96">
        <f t="shared" si="39"/>
        <v>0</v>
      </c>
      <c r="BL14" s="97">
        <f t="shared" si="40"/>
        <v>0</v>
      </c>
      <c r="BM14" s="102"/>
      <c r="BN14" s="101"/>
      <c r="BO14" s="78"/>
      <c r="BP14" s="95">
        <f t="shared" si="41"/>
        <v>31</v>
      </c>
      <c r="BQ14" s="96">
        <f t="shared" si="42"/>
        <v>0</v>
      </c>
      <c r="BR14" s="97">
        <f t="shared" si="43"/>
        <v>0</v>
      </c>
      <c r="BS14" s="102"/>
      <c r="BT14" s="101"/>
      <c r="BU14" s="78"/>
      <c r="BV14" s="95">
        <f t="shared" si="44"/>
        <v>31</v>
      </c>
      <c r="BW14" s="96">
        <f t="shared" si="45"/>
        <v>0</v>
      </c>
      <c r="BX14" s="97">
        <f t="shared" si="46"/>
        <v>0</v>
      </c>
      <c r="BY14" s="102"/>
      <c r="BZ14" s="101"/>
      <c r="CA14" s="78"/>
      <c r="CB14" s="95">
        <f t="shared" si="47"/>
        <v>31</v>
      </c>
      <c r="CC14" s="96">
        <f t="shared" si="48"/>
        <v>0</v>
      </c>
      <c r="CD14" s="97">
        <f t="shared" si="49"/>
        <v>0</v>
      </c>
      <c r="CE14" s="102"/>
      <c r="CF14" s="101"/>
      <c r="CG14" s="78"/>
      <c r="CH14" s="95">
        <f t="shared" si="50"/>
        <v>31</v>
      </c>
      <c r="CI14" s="96">
        <f t="shared" si="51"/>
        <v>0</v>
      </c>
      <c r="CJ14" s="97">
        <f t="shared" si="52"/>
        <v>0</v>
      </c>
      <c r="CK14" s="102"/>
      <c r="CL14" s="101"/>
      <c r="CM14" s="78"/>
      <c r="CN14" s="95">
        <f t="shared" si="53"/>
        <v>31</v>
      </c>
      <c r="CO14" s="96">
        <f t="shared" si="54"/>
        <v>0</v>
      </c>
      <c r="CP14" s="97">
        <f t="shared" si="55"/>
        <v>0</v>
      </c>
      <c r="CQ14" s="102"/>
      <c r="CR14" s="101"/>
      <c r="CS14" s="78"/>
      <c r="CT14" s="95">
        <f t="shared" si="56"/>
        <v>31</v>
      </c>
      <c r="CU14" s="96">
        <f t="shared" si="57"/>
        <v>0</v>
      </c>
      <c r="CV14" s="97">
        <f t="shared" si="58"/>
        <v>0</v>
      </c>
      <c r="CW14" s="102"/>
      <c r="CX14" s="101"/>
      <c r="CY14" s="78"/>
      <c r="CZ14" s="95">
        <f t="shared" si="59"/>
        <v>31</v>
      </c>
      <c r="DA14" s="96">
        <f t="shared" si="60"/>
        <v>0</v>
      </c>
      <c r="DB14" s="97">
        <f t="shared" si="61"/>
        <v>0</v>
      </c>
      <c r="DC14" s="97"/>
      <c r="DD14" s="103"/>
      <c r="DE14" s="97"/>
      <c r="DF14" s="101"/>
      <c r="DG14" s="78"/>
      <c r="DH14" s="95">
        <f t="shared" si="62"/>
        <v>31</v>
      </c>
      <c r="DI14" s="96">
        <f t="shared" si="63"/>
        <v>0</v>
      </c>
      <c r="DJ14" s="97">
        <f t="shared" si="64"/>
        <v>0</v>
      </c>
      <c r="DK14" s="102"/>
      <c r="DL14" s="101"/>
      <c r="DM14" s="78"/>
      <c r="DN14" s="95">
        <f t="shared" si="65"/>
        <v>31</v>
      </c>
      <c r="DO14" s="96">
        <f t="shared" si="66"/>
        <v>0</v>
      </c>
      <c r="DP14" s="97">
        <f t="shared" si="67"/>
        <v>0</v>
      </c>
      <c r="DQ14" s="102"/>
      <c r="DR14" s="101"/>
      <c r="DS14" s="78"/>
      <c r="DT14" s="95">
        <f t="shared" si="68"/>
        <v>31</v>
      </c>
      <c r="DU14" s="96">
        <f t="shared" si="69"/>
        <v>0</v>
      </c>
      <c r="DV14" s="97">
        <f t="shared" si="70"/>
        <v>0</v>
      </c>
      <c r="DW14" s="102"/>
      <c r="DX14" s="101"/>
      <c r="DY14" s="78"/>
      <c r="DZ14" s="95">
        <f t="shared" si="71"/>
        <v>31</v>
      </c>
      <c r="EA14" s="96">
        <f t="shared" si="72"/>
        <v>0</v>
      </c>
      <c r="EB14" s="97">
        <f t="shared" si="73"/>
        <v>0</v>
      </c>
      <c r="EC14" s="102"/>
      <c r="ED14" s="101"/>
      <c r="EE14" s="78"/>
      <c r="EF14" s="95">
        <f t="shared" si="74"/>
        <v>31</v>
      </c>
      <c r="EG14" s="96">
        <f t="shared" si="75"/>
        <v>0</v>
      </c>
      <c r="EH14" s="97">
        <f t="shared" si="76"/>
        <v>0</v>
      </c>
      <c r="EI14" s="102"/>
      <c r="EJ14" s="101"/>
      <c r="EK14" s="78"/>
      <c r="EL14" s="95">
        <f t="shared" si="77"/>
        <v>31</v>
      </c>
      <c r="EM14" s="96">
        <f t="shared" si="78"/>
        <v>0</v>
      </c>
      <c r="EN14" s="97">
        <f t="shared" si="79"/>
        <v>0</v>
      </c>
      <c r="EO14" s="102"/>
      <c r="EP14" s="101"/>
      <c r="EQ14" s="78"/>
      <c r="ER14" s="95">
        <f t="shared" si="80"/>
        <v>31</v>
      </c>
      <c r="ES14" s="96">
        <f t="shared" si="81"/>
        <v>0</v>
      </c>
      <c r="ET14" s="97">
        <f t="shared" si="82"/>
        <v>0</v>
      </c>
      <c r="EU14" s="102"/>
      <c r="EV14" s="101"/>
      <c r="EW14" s="78"/>
      <c r="EX14" s="95">
        <f t="shared" si="83"/>
        <v>31</v>
      </c>
      <c r="EY14" s="96">
        <f t="shared" si="84"/>
        <v>0</v>
      </c>
      <c r="EZ14" s="97">
        <f t="shared" si="85"/>
        <v>0</v>
      </c>
      <c r="FA14" s="102"/>
      <c r="FB14" s="101"/>
      <c r="FC14" s="78"/>
      <c r="FD14" s="95">
        <f t="shared" si="86"/>
        <v>31</v>
      </c>
      <c r="FE14" s="96">
        <f t="shared" si="87"/>
        <v>0</v>
      </c>
      <c r="FF14" s="97">
        <f t="shared" si="88"/>
        <v>0</v>
      </c>
      <c r="FG14" s="102"/>
      <c r="FH14" s="97"/>
      <c r="FI14" s="103"/>
      <c r="FJ14" s="97"/>
      <c r="FK14" s="48" t="str">
        <f t="shared" si="14"/>
        <v>7/1/2008</v>
      </c>
      <c r="FL14" s="171" t="e">
        <f t="shared" si="5"/>
        <v>#DIV/0!</v>
      </c>
      <c r="FM14" s="95">
        <f t="shared" si="15"/>
        <v>31</v>
      </c>
      <c r="FN14" s="96">
        <f t="shared" si="16"/>
        <v>1</v>
      </c>
      <c r="FO14" s="97">
        <f t="shared" si="6"/>
        <v>1</v>
      </c>
      <c r="FP14" s="102"/>
      <c r="FR14" s="52">
        <f t="shared" si="17"/>
        <v>7</v>
      </c>
      <c r="FS14" s="169">
        <f t="shared" si="89"/>
        <v>1</v>
      </c>
      <c r="FT14" s="168" t="s">
        <v>98</v>
      </c>
      <c r="FU14" s="170">
        <f t="shared" si="18"/>
        <v>2008</v>
      </c>
    </row>
    <row r="15" spans="1:182" s="104" customFormat="1">
      <c r="A15" s="182">
        <f>A14+31</f>
        <v>39691</v>
      </c>
      <c r="B15" s="183">
        <f t="shared" si="94"/>
        <v>0</v>
      </c>
      <c r="C15" s="220">
        <v>0</v>
      </c>
      <c r="D15" s="216" t="e">
        <f t="shared" ref="D15" si="112">N14</f>
        <v>#DIV/0!</v>
      </c>
      <c r="E15" s="217" t="e">
        <f t="shared" ref="E15" si="113">B15*AB15</f>
        <v>#DIV/0!</v>
      </c>
      <c r="F15" s="217" t="e">
        <f t="shared" ref="F15" si="114">FL15</f>
        <v>#DIV/0!</v>
      </c>
      <c r="G15" s="217" t="e">
        <f t="shared" ref="G15" si="115">E15+F15</f>
        <v>#DIV/0!</v>
      </c>
      <c r="H15" s="217" t="e">
        <f t="shared" ref="H15" si="116">H14+G15</f>
        <v>#DIV/0!</v>
      </c>
      <c r="I15" s="217" t="e">
        <f t="shared" si="107"/>
        <v>#DIV/0!</v>
      </c>
      <c r="J15" s="217" t="e">
        <f t="shared" ref="J15" si="117">-H15*$FN$5</f>
        <v>#DIV/0!</v>
      </c>
      <c r="K15" s="217" t="e">
        <f t="shared" ref="K15" si="118">MAX(I15:J15)</f>
        <v>#DIV/0!</v>
      </c>
      <c r="L15" s="217" t="e">
        <f t="shared" si="2"/>
        <v>#DIV/0!</v>
      </c>
      <c r="M15" s="217" t="e">
        <f t="shared" ref="M15" si="119">G15+L15</f>
        <v>#DIV/0!</v>
      </c>
      <c r="N15" s="218" t="e">
        <f t="shared" ref="N15" si="120">D15+AT15-AU15+M15</f>
        <v>#DIV/0!</v>
      </c>
      <c r="O15" s="99"/>
      <c r="P15" s="81" t="e">
        <f t="shared" si="9"/>
        <v>#DIV/0!</v>
      </c>
      <c r="Q15" s="82" t="e">
        <f>SUM(1+P15)*Q14</f>
        <v>#DIV/0!</v>
      </c>
      <c r="R15" s="100" t="e">
        <f t="shared" si="3"/>
        <v>#DIV/0!</v>
      </c>
      <c r="S15" s="201" t="e">
        <f t="shared" si="95"/>
        <v>#DIV/0!</v>
      </c>
      <c r="T15" s="84" t="e">
        <f t="shared" si="96"/>
        <v>#DIV/0!</v>
      </c>
      <c r="U15" s="89" t="e">
        <f>SUM(B15+(((AW15/31)*(31-0))+((#REF!/31)*(31-0))+((#REF!/31)*(31-0))+((#REF!/31)*(31-0))-((#REF!/31)*(31-4))-((#REF!/31)*(31-16))-((#REF!/31)*(31-0))-((#REF!/31)*(31-0))-((#REF!/31)*(31-0))-((#REF!/31)*(31-0))-((#REF!/31)*(31-0))))</f>
        <v>#REF!</v>
      </c>
      <c r="V15" s="90" t="e">
        <f t="shared" si="10"/>
        <v>#REF!</v>
      </c>
      <c r="W15" s="90" t="e">
        <f t="shared" si="21"/>
        <v>#REF!</v>
      </c>
      <c r="X15" s="90"/>
      <c r="Y15" s="90"/>
      <c r="Z15" s="88">
        <f t="shared" si="4"/>
        <v>0</v>
      </c>
      <c r="AA15" s="89">
        <f t="shared" si="11"/>
        <v>0</v>
      </c>
      <c r="AB15" s="90" t="e">
        <f t="shared" si="90"/>
        <v>#DIV/0!</v>
      </c>
      <c r="AC15" s="82" t="e">
        <f t="shared" si="91"/>
        <v>#DIV/0!</v>
      </c>
      <c r="AD15" s="100" t="e">
        <f t="shared" si="22"/>
        <v>#DIV/0!</v>
      </c>
      <c r="AE15" s="82" t="e">
        <f t="shared" si="92"/>
        <v>#DIV/0!</v>
      </c>
      <c r="AF15" s="84" t="e">
        <f t="shared" si="93"/>
        <v>#DIV/0!</v>
      </c>
      <c r="AG15" s="90"/>
      <c r="AH15" s="91" t="e">
        <f t="shared" si="23"/>
        <v>#DIV/0!</v>
      </c>
      <c r="AI15" s="90"/>
      <c r="AJ15" s="88" t="e">
        <f t="shared" si="24"/>
        <v>#DIV/0!</v>
      </c>
      <c r="AK15" s="89">
        <f t="shared" si="25"/>
        <v>0</v>
      </c>
      <c r="AL15" s="90" t="e">
        <f t="shared" si="26"/>
        <v>#DIV/0!</v>
      </c>
      <c r="AM15" s="82" t="e">
        <f t="shared" si="27"/>
        <v>#DIV/0!</v>
      </c>
      <c r="AN15" s="90" t="e">
        <f t="shared" si="28"/>
        <v>#DIV/0!</v>
      </c>
      <c r="AO15" s="82" t="e">
        <f t="shared" si="29"/>
        <v>#DIV/0!</v>
      </c>
      <c r="AP15" s="84" t="e">
        <f t="shared" si="30"/>
        <v>#DIV/0!</v>
      </c>
      <c r="AQ15" s="90"/>
      <c r="AR15" s="91" t="e">
        <f t="shared" si="12"/>
        <v>#DIV/0!</v>
      </c>
      <c r="AS15" s="90"/>
      <c r="AT15" s="92">
        <f t="shared" si="31"/>
        <v>0</v>
      </c>
      <c r="AU15" s="93">
        <f t="shared" si="13"/>
        <v>0</v>
      </c>
      <c r="AV15" s="101"/>
      <c r="AW15" s="78"/>
      <c r="AX15" s="95">
        <f t="shared" si="32"/>
        <v>31</v>
      </c>
      <c r="AY15" s="96">
        <f t="shared" si="33"/>
        <v>0</v>
      </c>
      <c r="AZ15" s="97">
        <f t="shared" si="34"/>
        <v>0</v>
      </c>
      <c r="BA15" s="102"/>
      <c r="BB15" s="101"/>
      <c r="BC15" s="78"/>
      <c r="BD15" s="95">
        <f t="shared" si="35"/>
        <v>31</v>
      </c>
      <c r="BE15" s="96">
        <f t="shared" si="36"/>
        <v>0</v>
      </c>
      <c r="BF15" s="97">
        <f t="shared" si="37"/>
        <v>0</v>
      </c>
      <c r="BG15" s="102"/>
      <c r="BH15" s="101"/>
      <c r="BI15" s="78"/>
      <c r="BJ15" s="95">
        <f t="shared" si="38"/>
        <v>31</v>
      </c>
      <c r="BK15" s="96">
        <f t="shared" si="39"/>
        <v>0</v>
      </c>
      <c r="BL15" s="97">
        <f t="shared" si="40"/>
        <v>0</v>
      </c>
      <c r="BM15" s="102"/>
      <c r="BN15" s="101"/>
      <c r="BO15" s="78"/>
      <c r="BP15" s="95">
        <f t="shared" si="41"/>
        <v>31</v>
      </c>
      <c r="BQ15" s="96">
        <f t="shared" si="42"/>
        <v>0</v>
      </c>
      <c r="BR15" s="97">
        <f t="shared" si="43"/>
        <v>0</v>
      </c>
      <c r="BS15" s="102"/>
      <c r="BT15" s="101"/>
      <c r="BU15" s="78"/>
      <c r="BV15" s="95">
        <f t="shared" si="44"/>
        <v>31</v>
      </c>
      <c r="BW15" s="96">
        <f t="shared" si="45"/>
        <v>0</v>
      </c>
      <c r="BX15" s="97">
        <f t="shared" si="46"/>
        <v>0</v>
      </c>
      <c r="BY15" s="102"/>
      <c r="BZ15" s="101"/>
      <c r="CA15" s="78"/>
      <c r="CB15" s="95">
        <f t="shared" si="47"/>
        <v>31</v>
      </c>
      <c r="CC15" s="96">
        <f t="shared" si="48"/>
        <v>0</v>
      </c>
      <c r="CD15" s="97">
        <f t="shared" si="49"/>
        <v>0</v>
      </c>
      <c r="CE15" s="102"/>
      <c r="CF15" s="101"/>
      <c r="CG15" s="78"/>
      <c r="CH15" s="95">
        <f t="shared" si="50"/>
        <v>31</v>
      </c>
      <c r="CI15" s="96">
        <f t="shared" si="51"/>
        <v>0</v>
      </c>
      <c r="CJ15" s="97">
        <f t="shared" si="52"/>
        <v>0</v>
      </c>
      <c r="CK15" s="102"/>
      <c r="CL15" s="101"/>
      <c r="CM15" s="78"/>
      <c r="CN15" s="95">
        <f t="shared" si="53"/>
        <v>31</v>
      </c>
      <c r="CO15" s="96">
        <f t="shared" si="54"/>
        <v>0</v>
      </c>
      <c r="CP15" s="97">
        <f t="shared" si="55"/>
        <v>0</v>
      </c>
      <c r="CQ15" s="102"/>
      <c r="CR15" s="101"/>
      <c r="CS15" s="78"/>
      <c r="CT15" s="95">
        <f t="shared" si="56"/>
        <v>31</v>
      </c>
      <c r="CU15" s="96">
        <f t="shared" si="57"/>
        <v>0</v>
      </c>
      <c r="CV15" s="97">
        <f t="shared" si="58"/>
        <v>0</v>
      </c>
      <c r="CW15" s="102"/>
      <c r="CX15" s="101"/>
      <c r="CY15" s="78"/>
      <c r="CZ15" s="95">
        <f t="shared" si="59"/>
        <v>31</v>
      </c>
      <c r="DA15" s="96">
        <f t="shared" si="60"/>
        <v>0</v>
      </c>
      <c r="DB15" s="97">
        <f t="shared" si="61"/>
        <v>0</v>
      </c>
      <c r="DC15" s="97"/>
      <c r="DD15" s="103"/>
      <c r="DE15" s="97"/>
      <c r="DF15" s="101"/>
      <c r="DG15" s="78"/>
      <c r="DH15" s="95">
        <f t="shared" si="62"/>
        <v>31</v>
      </c>
      <c r="DI15" s="96">
        <f t="shared" si="63"/>
        <v>0</v>
      </c>
      <c r="DJ15" s="97">
        <f t="shared" si="64"/>
        <v>0</v>
      </c>
      <c r="DK15" s="102"/>
      <c r="DL15" s="101"/>
      <c r="DM15" s="78"/>
      <c r="DN15" s="95">
        <f t="shared" si="65"/>
        <v>31</v>
      </c>
      <c r="DO15" s="96">
        <f t="shared" si="66"/>
        <v>0</v>
      </c>
      <c r="DP15" s="97">
        <f t="shared" si="67"/>
        <v>0</v>
      </c>
      <c r="DQ15" s="102"/>
      <c r="DR15" s="101"/>
      <c r="DS15" s="78"/>
      <c r="DT15" s="95">
        <f t="shared" si="68"/>
        <v>31</v>
      </c>
      <c r="DU15" s="96">
        <f t="shared" si="69"/>
        <v>0</v>
      </c>
      <c r="DV15" s="97">
        <f t="shared" si="70"/>
        <v>0</v>
      </c>
      <c r="DW15" s="102"/>
      <c r="DX15" s="101"/>
      <c r="DY15" s="78"/>
      <c r="DZ15" s="95">
        <f t="shared" si="71"/>
        <v>31</v>
      </c>
      <c r="EA15" s="96">
        <f t="shared" si="72"/>
        <v>0</v>
      </c>
      <c r="EB15" s="97">
        <f t="shared" si="73"/>
        <v>0</v>
      </c>
      <c r="EC15" s="102"/>
      <c r="ED15" s="101"/>
      <c r="EE15" s="78"/>
      <c r="EF15" s="95">
        <f t="shared" si="74"/>
        <v>31</v>
      </c>
      <c r="EG15" s="96">
        <f t="shared" si="75"/>
        <v>0</v>
      </c>
      <c r="EH15" s="97">
        <f t="shared" si="76"/>
        <v>0</v>
      </c>
      <c r="EI15" s="102"/>
      <c r="EJ15" s="101"/>
      <c r="EK15" s="78"/>
      <c r="EL15" s="95">
        <f t="shared" si="77"/>
        <v>31</v>
      </c>
      <c r="EM15" s="96">
        <f t="shared" si="78"/>
        <v>0</v>
      </c>
      <c r="EN15" s="97">
        <f t="shared" si="79"/>
        <v>0</v>
      </c>
      <c r="EO15" s="102"/>
      <c r="EP15" s="101"/>
      <c r="EQ15" s="78"/>
      <c r="ER15" s="95">
        <f t="shared" si="80"/>
        <v>31</v>
      </c>
      <c r="ES15" s="96">
        <f t="shared" si="81"/>
        <v>0</v>
      </c>
      <c r="ET15" s="97">
        <f t="shared" si="82"/>
        <v>0</v>
      </c>
      <c r="EU15" s="102"/>
      <c r="EV15" s="101"/>
      <c r="EW15" s="78"/>
      <c r="EX15" s="95">
        <f t="shared" si="83"/>
        <v>31</v>
      </c>
      <c r="EY15" s="96">
        <f t="shared" si="84"/>
        <v>0</v>
      </c>
      <c r="EZ15" s="97">
        <f t="shared" si="85"/>
        <v>0</v>
      </c>
      <c r="FA15" s="102"/>
      <c r="FB15" s="101"/>
      <c r="FC15" s="78"/>
      <c r="FD15" s="95">
        <f t="shared" si="86"/>
        <v>31</v>
      </c>
      <c r="FE15" s="96">
        <f t="shared" si="87"/>
        <v>0</v>
      </c>
      <c r="FF15" s="97">
        <f t="shared" si="88"/>
        <v>0</v>
      </c>
      <c r="FG15" s="102"/>
      <c r="FH15" s="97"/>
      <c r="FI15" s="103"/>
      <c r="FJ15" s="97"/>
      <c r="FK15" s="48" t="str">
        <f t="shared" si="14"/>
        <v>8/1/2008</v>
      </c>
      <c r="FL15" s="171" t="e">
        <f t="shared" si="5"/>
        <v>#DIV/0!</v>
      </c>
      <c r="FM15" s="95">
        <f t="shared" si="15"/>
        <v>31</v>
      </c>
      <c r="FN15" s="96">
        <f t="shared" si="16"/>
        <v>1</v>
      </c>
      <c r="FO15" s="97">
        <f t="shared" si="6"/>
        <v>1</v>
      </c>
      <c r="FP15" s="102"/>
      <c r="FR15" s="52">
        <f t="shared" si="17"/>
        <v>8</v>
      </c>
      <c r="FS15" s="169">
        <f t="shared" si="89"/>
        <v>1</v>
      </c>
      <c r="FT15" s="168" t="s">
        <v>98</v>
      </c>
      <c r="FU15" s="170">
        <f t="shared" si="18"/>
        <v>2008</v>
      </c>
    </row>
    <row r="16" spans="1:182" s="52" customFormat="1">
      <c r="A16" s="182">
        <f>A15+30</f>
        <v>39721</v>
      </c>
      <c r="B16" s="183">
        <f t="shared" si="94"/>
        <v>0</v>
      </c>
      <c r="C16" s="220">
        <v>0</v>
      </c>
      <c r="D16" s="216" t="e">
        <f t="shared" ref="D16" si="121">N15</f>
        <v>#DIV/0!</v>
      </c>
      <c r="E16" s="217" t="e">
        <f t="shared" ref="E16" si="122">B16*AB16</f>
        <v>#DIV/0!</v>
      </c>
      <c r="F16" s="217" t="e">
        <f t="shared" ref="F16" si="123">FL16</f>
        <v>#DIV/0!</v>
      </c>
      <c r="G16" s="217" t="e">
        <f t="shared" ref="G16" si="124">E16+F16</f>
        <v>#DIV/0!</v>
      </c>
      <c r="H16" s="217" t="e">
        <f t="shared" ref="H16" si="125">H15+G16</f>
        <v>#DIV/0!</v>
      </c>
      <c r="I16" s="217" t="e">
        <f t="shared" si="107"/>
        <v>#DIV/0!</v>
      </c>
      <c r="J16" s="217" t="e">
        <f t="shared" ref="J16" si="126">-H16*$FN$5</f>
        <v>#DIV/0!</v>
      </c>
      <c r="K16" s="217" t="e">
        <f t="shared" ref="K16" si="127">MAX(I16:J16)</f>
        <v>#DIV/0!</v>
      </c>
      <c r="L16" s="217" t="e">
        <f t="shared" si="2"/>
        <v>#DIV/0!</v>
      </c>
      <c r="M16" s="217" t="e">
        <f t="shared" ref="M16" si="128">G16+L16</f>
        <v>#DIV/0!</v>
      </c>
      <c r="N16" s="218" t="e">
        <f t="shared" ref="N16" si="129">D16+AT16-AU16+M16</f>
        <v>#DIV/0!</v>
      </c>
      <c r="O16" s="80"/>
      <c r="P16" s="81" t="e">
        <f t="shared" si="9"/>
        <v>#DIV/0!</v>
      </c>
      <c r="Q16" s="105" t="e">
        <f t="shared" si="20"/>
        <v>#DIV/0!</v>
      </c>
      <c r="R16" s="83" t="e">
        <f t="shared" si="3"/>
        <v>#DIV/0!</v>
      </c>
      <c r="S16" s="105" t="e">
        <f t="shared" si="95"/>
        <v>#DIV/0!</v>
      </c>
      <c r="T16" s="106" t="e">
        <f t="shared" si="96"/>
        <v>#DIV/0!</v>
      </c>
      <c r="U16" s="85" t="e">
        <f>SUM(B16+(((AW16/30)*(30-0))+((#REF!/30)*(30-0))+((#REF!/30)*(30-0))+((#REF!/30)*(30-0))-((#REF!/30)*(30-0))-((#REF!/30)*(30-0))-((#REF!/30)*(30-0))-((#REF!/30)*(30-0))-((#REF!/30)*(30-0))-((#REF!/30)*(30-0))-((#REF!/30)*(30-0))))</f>
        <v>#REF!</v>
      </c>
      <c r="V16" s="86" t="e">
        <f t="shared" si="10"/>
        <v>#REF!</v>
      </c>
      <c r="W16" s="87" t="e">
        <f t="shared" si="21"/>
        <v>#REF!</v>
      </c>
      <c r="X16" s="87"/>
      <c r="Y16" s="87"/>
      <c r="Z16" s="88">
        <f t="shared" si="4"/>
        <v>0</v>
      </c>
      <c r="AA16" s="89">
        <f t="shared" si="11"/>
        <v>0</v>
      </c>
      <c r="AB16" s="87" t="e">
        <f t="shared" si="90"/>
        <v>#DIV/0!</v>
      </c>
      <c r="AC16" s="105" t="e">
        <f t="shared" si="91"/>
        <v>#DIV/0!</v>
      </c>
      <c r="AD16" s="83" t="e">
        <f t="shared" si="22"/>
        <v>#DIV/0!</v>
      </c>
      <c r="AE16" s="105" t="e">
        <f t="shared" si="92"/>
        <v>#DIV/0!</v>
      </c>
      <c r="AF16" s="106" t="e">
        <f t="shared" si="93"/>
        <v>#DIV/0!</v>
      </c>
      <c r="AG16" s="87"/>
      <c r="AH16" s="107" t="e">
        <f t="shared" si="23"/>
        <v>#DIV/0!</v>
      </c>
      <c r="AI16" s="90"/>
      <c r="AJ16" s="88" t="e">
        <f t="shared" si="24"/>
        <v>#DIV/0!</v>
      </c>
      <c r="AK16" s="89">
        <f t="shared" si="25"/>
        <v>0</v>
      </c>
      <c r="AL16" s="90" t="e">
        <f t="shared" si="26"/>
        <v>#DIV/0!</v>
      </c>
      <c r="AM16" s="82" t="e">
        <f t="shared" si="27"/>
        <v>#DIV/0!</v>
      </c>
      <c r="AN16" s="90" t="e">
        <f t="shared" si="28"/>
        <v>#DIV/0!</v>
      </c>
      <c r="AO16" s="82" t="e">
        <f t="shared" si="29"/>
        <v>#DIV/0!</v>
      </c>
      <c r="AP16" s="84" t="e">
        <f t="shared" si="30"/>
        <v>#DIV/0!</v>
      </c>
      <c r="AQ16" s="90"/>
      <c r="AR16" s="91" t="e">
        <f t="shared" si="12"/>
        <v>#DIV/0!</v>
      </c>
      <c r="AS16" s="90"/>
      <c r="AT16" s="92">
        <f t="shared" si="31"/>
        <v>0</v>
      </c>
      <c r="AU16" s="93">
        <f t="shared" si="13"/>
        <v>0</v>
      </c>
      <c r="AV16" s="101"/>
      <c r="AW16" s="78"/>
      <c r="AX16" s="95">
        <f t="shared" si="32"/>
        <v>30</v>
      </c>
      <c r="AY16" s="96">
        <f t="shared" si="33"/>
        <v>0</v>
      </c>
      <c r="AZ16" s="97">
        <f t="shared" si="34"/>
        <v>0</v>
      </c>
      <c r="BA16" s="102"/>
      <c r="BB16" s="101"/>
      <c r="BC16" s="78"/>
      <c r="BD16" s="95">
        <f t="shared" si="35"/>
        <v>30</v>
      </c>
      <c r="BE16" s="96">
        <f t="shared" si="36"/>
        <v>0</v>
      </c>
      <c r="BF16" s="97">
        <f t="shared" si="37"/>
        <v>0</v>
      </c>
      <c r="BG16" s="102"/>
      <c r="BH16" s="101"/>
      <c r="BI16" s="78"/>
      <c r="BJ16" s="95">
        <f t="shared" si="38"/>
        <v>30</v>
      </c>
      <c r="BK16" s="96">
        <f t="shared" si="39"/>
        <v>0</v>
      </c>
      <c r="BL16" s="97">
        <f t="shared" si="40"/>
        <v>0</v>
      </c>
      <c r="BM16" s="102"/>
      <c r="BN16" s="101"/>
      <c r="BO16" s="78"/>
      <c r="BP16" s="95">
        <f t="shared" si="41"/>
        <v>30</v>
      </c>
      <c r="BQ16" s="96">
        <f t="shared" si="42"/>
        <v>0</v>
      </c>
      <c r="BR16" s="97">
        <f t="shared" si="43"/>
        <v>0</v>
      </c>
      <c r="BS16" s="102"/>
      <c r="BT16" s="101"/>
      <c r="BU16" s="78"/>
      <c r="BV16" s="95">
        <f t="shared" si="44"/>
        <v>30</v>
      </c>
      <c r="BW16" s="96">
        <f t="shared" si="45"/>
        <v>0</v>
      </c>
      <c r="BX16" s="97">
        <f t="shared" si="46"/>
        <v>0</v>
      </c>
      <c r="BY16" s="102"/>
      <c r="BZ16" s="101"/>
      <c r="CA16" s="78"/>
      <c r="CB16" s="95">
        <f t="shared" si="47"/>
        <v>30</v>
      </c>
      <c r="CC16" s="96">
        <f t="shared" si="48"/>
        <v>0</v>
      </c>
      <c r="CD16" s="97">
        <f t="shared" si="49"/>
        <v>0</v>
      </c>
      <c r="CE16" s="102"/>
      <c r="CF16" s="101"/>
      <c r="CG16" s="78"/>
      <c r="CH16" s="95">
        <f t="shared" si="50"/>
        <v>30</v>
      </c>
      <c r="CI16" s="96">
        <f t="shared" si="51"/>
        <v>0</v>
      </c>
      <c r="CJ16" s="97">
        <f t="shared" si="52"/>
        <v>0</v>
      </c>
      <c r="CK16" s="102"/>
      <c r="CL16" s="101"/>
      <c r="CM16" s="78"/>
      <c r="CN16" s="95">
        <f t="shared" si="53"/>
        <v>30</v>
      </c>
      <c r="CO16" s="96">
        <f t="shared" si="54"/>
        <v>0</v>
      </c>
      <c r="CP16" s="97">
        <f t="shared" si="55"/>
        <v>0</v>
      </c>
      <c r="CQ16" s="102"/>
      <c r="CR16" s="101"/>
      <c r="CS16" s="78"/>
      <c r="CT16" s="95">
        <f t="shared" si="56"/>
        <v>30</v>
      </c>
      <c r="CU16" s="96">
        <f t="shared" si="57"/>
        <v>0</v>
      </c>
      <c r="CV16" s="97">
        <f t="shared" si="58"/>
        <v>0</v>
      </c>
      <c r="CW16" s="102"/>
      <c r="CX16" s="101"/>
      <c r="CY16" s="78"/>
      <c r="CZ16" s="95">
        <f t="shared" si="59"/>
        <v>30</v>
      </c>
      <c r="DA16" s="96">
        <f t="shared" si="60"/>
        <v>0</v>
      </c>
      <c r="DB16" s="97">
        <f t="shared" si="61"/>
        <v>0</v>
      </c>
      <c r="DC16" s="97"/>
      <c r="DD16" s="103"/>
      <c r="DE16" s="97"/>
      <c r="DF16" s="101"/>
      <c r="DG16" s="78"/>
      <c r="DH16" s="95">
        <f t="shared" si="62"/>
        <v>30</v>
      </c>
      <c r="DI16" s="96">
        <f t="shared" si="63"/>
        <v>0</v>
      </c>
      <c r="DJ16" s="97">
        <f t="shared" si="64"/>
        <v>0</v>
      </c>
      <c r="DK16" s="102"/>
      <c r="DL16" s="101"/>
      <c r="DM16" s="78"/>
      <c r="DN16" s="95">
        <f t="shared" si="65"/>
        <v>30</v>
      </c>
      <c r="DO16" s="96">
        <f t="shared" si="66"/>
        <v>0</v>
      </c>
      <c r="DP16" s="97">
        <f t="shared" si="67"/>
        <v>0</v>
      </c>
      <c r="DQ16" s="102"/>
      <c r="DR16" s="101"/>
      <c r="DS16" s="78"/>
      <c r="DT16" s="95">
        <f t="shared" si="68"/>
        <v>30</v>
      </c>
      <c r="DU16" s="96">
        <f t="shared" si="69"/>
        <v>0</v>
      </c>
      <c r="DV16" s="97">
        <f t="shared" si="70"/>
        <v>0</v>
      </c>
      <c r="DW16" s="102"/>
      <c r="DX16" s="101"/>
      <c r="DY16" s="78"/>
      <c r="DZ16" s="95">
        <f t="shared" si="71"/>
        <v>30</v>
      </c>
      <c r="EA16" s="96">
        <f t="shared" si="72"/>
        <v>0</v>
      </c>
      <c r="EB16" s="97">
        <f t="shared" si="73"/>
        <v>0</v>
      </c>
      <c r="EC16" s="102"/>
      <c r="ED16" s="101"/>
      <c r="EE16" s="78"/>
      <c r="EF16" s="95">
        <f t="shared" si="74"/>
        <v>30</v>
      </c>
      <c r="EG16" s="96">
        <f t="shared" si="75"/>
        <v>0</v>
      </c>
      <c r="EH16" s="97">
        <f t="shared" si="76"/>
        <v>0</v>
      </c>
      <c r="EI16" s="102"/>
      <c r="EJ16" s="101"/>
      <c r="EK16" s="78"/>
      <c r="EL16" s="95">
        <f t="shared" si="77"/>
        <v>30</v>
      </c>
      <c r="EM16" s="96">
        <f t="shared" si="78"/>
        <v>0</v>
      </c>
      <c r="EN16" s="97">
        <f t="shared" si="79"/>
        <v>0</v>
      </c>
      <c r="EO16" s="102"/>
      <c r="EP16" s="101"/>
      <c r="EQ16" s="78"/>
      <c r="ER16" s="95">
        <f t="shared" si="80"/>
        <v>30</v>
      </c>
      <c r="ES16" s="96">
        <f t="shared" si="81"/>
        <v>0</v>
      </c>
      <c r="ET16" s="97">
        <f t="shared" si="82"/>
        <v>0</v>
      </c>
      <c r="EU16" s="102"/>
      <c r="EV16" s="101"/>
      <c r="EW16" s="78"/>
      <c r="EX16" s="95">
        <f t="shared" si="83"/>
        <v>30</v>
      </c>
      <c r="EY16" s="96">
        <f t="shared" si="84"/>
        <v>0</v>
      </c>
      <c r="EZ16" s="97">
        <f t="shared" si="85"/>
        <v>0</v>
      </c>
      <c r="FA16" s="102"/>
      <c r="FB16" s="101"/>
      <c r="FC16" s="78"/>
      <c r="FD16" s="95">
        <f t="shared" si="86"/>
        <v>30</v>
      </c>
      <c r="FE16" s="96">
        <f t="shared" si="87"/>
        <v>0</v>
      </c>
      <c r="FF16" s="97">
        <f t="shared" si="88"/>
        <v>0</v>
      </c>
      <c r="FG16" s="102"/>
      <c r="FH16" s="97"/>
      <c r="FI16" s="103"/>
      <c r="FJ16" s="97"/>
      <c r="FK16" s="48" t="str">
        <f t="shared" si="14"/>
        <v>9/1/2008</v>
      </c>
      <c r="FL16" s="171" t="e">
        <f t="shared" si="5"/>
        <v>#DIV/0!</v>
      </c>
      <c r="FM16" s="95">
        <f t="shared" si="15"/>
        <v>30</v>
      </c>
      <c r="FN16" s="96">
        <f t="shared" si="16"/>
        <v>1</v>
      </c>
      <c r="FO16" s="97">
        <f t="shared" si="6"/>
        <v>1</v>
      </c>
      <c r="FP16" s="102"/>
      <c r="FR16" s="52">
        <f t="shared" si="17"/>
        <v>9</v>
      </c>
      <c r="FS16" s="169">
        <f t="shared" si="89"/>
        <v>1</v>
      </c>
      <c r="FT16" s="168" t="s">
        <v>98</v>
      </c>
      <c r="FU16" s="170">
        <f t="shared" si="18"/>
        <v>2008</v>
      </c>
    </row>
    <row r="17" spans="1:177" s="52" customFormat="1">
      <c r="A17" s="182">
        <f>A16+31</f>
        <v>39752</v>
      </c>
      <c r="B17" s="183">
        <f t="shared" si="94"/>
        <v>0</v>
      </c>
      <c r="C17" s="220">
        <v>0</v>
      </c>
      <c r="D17" s="216" t="e">
        <f t="shared" ref="D17" si="130">N16</f>
        <v>#DIV/0!</v>
      </c>
      <c r="E17" s="217" t="e">
        <f t="shared" ref="E17" si="131">B17*AB17</f>
        <v>#DIV/0!</v>
      </c>
      <c r="F17" s="217" t="e">
        <f t="shared" ref="F17" si="132">FL17</f>
        <v>#DIV/0!</v>
      </c>
      <c r="G17" s="217" t="e">
        <f>E17+F17</f>
        <v>#DIV/0!</v>
      </c>
      <c r="H17" s="217" t="e">
        <f t="shared" ref="H17" si="133">H16+G17</f>
        <v>#DIV/0!</v>
      </c>
      <c r="I17" s="217" t="e">
        <f t="shared" si="107"/>
        <v>#DIV/0!</v>
      </c>
      <c r="J17" s="217" t="e">
        <f t="shared" ref="J17" si="134">-H17*$FN$5</f>
        <v>#DIV/0!</v>
      </c>
      <c r="K17" s="217" t="e">
        <f t="shared" ref="K17" si="135">MAX(I17:J17)</f>
        <v>#DIV/0!</v>
      </c>
      <c r="L17" s="217" t="e">
        <f t="shared" ref="L17" si="136">IF(AND(J17&lt;0,I17&lt;0),K17,IF(J17&gt;I17,0,IF(J17&gt;0,I17-J17,I17)))</f>
        <v>#DIV/0!</v>
      </c>
      <c r="M17" s="217" t="e">
        <f t="shared" ref="M17" si="137">G17+L17</f>
        <v>#DIV/0!</v>
      </c>
      <c r="N17" s="218" t="e">
        <f t="shared" ref="N17" si="138">D17+AT17-AU17+M17</f>
        <v>#DIV/0!</v>
      </c>
      <c r="O17" s="80"/>
      <c r="P17" s="81" t="e">
        <f t="shared" si="9"/>
        <v>#DIV/0!</v>
      </c>
      <c r="Q17" s="105" t="e">
        <f t="shared" si="20"/>
        <v>#DIV/0!</v>
      </c>
      <c r="R17" s="83" t="e">
        <f t="shared" si="3"/>
        <v>#DIV/0!</v>
      </c>
      <c r="S17" s="201" t="e">
        <f t="shared" si="95"/>
        <v>#DIV/0!</v>
      </c>
      <c r="T17" s="108" t="e">
        <f t="shared" si="96"/>
        <v>#DIV/0!</v>
      </c>
      <c r="U17" s="85" t="e">
        <f>SUM(B17+(((AW17/31)*(31-0))+((#REF!/31)*(31-0))+((#REF!/31)*(31-0))+((#REF!/31)*(31-0))-((#REF!/31)*(31-0))-((#REF!/31)*(31-0))-((#REF!/31)*(31-0))-((#REF!/31)*(31-0))-((#REF!/31)*(31-0))-((#REF!/31)*(31-0))-((#REF!/31)*(31-0))))</f>
        <v>#REF!</v>
      </c>
      <c r="V17" s="86" t="e">
        <f t="shared" si="10"/>
        <v>#REF!</v>
      </c>
      <c r="W17" s="87" t="e">
        <f t="shared" si="21"/>
        <v>#REF!</v>
      </c>
      <c r="X17" s="83"/>
      <c r="Y17" s="83"/>
      <c r="Z17" s="88">
        <f t="shared" si="4"/>
        <v>0</v>
      </c>
      <c r="AA17" s="89">
        <f t="shared" si="11"/>
        <v>0</v>
      </c>
      <c r="AB17" s="87" t="e">
        <f t="shared" si="90"/>
        <v>#DIV/0!</v>
      </c>
      <c r="AC17" s="105" t="e">
        <f t="shared" si="91"/>
        <v>#DIV/0!</v>
      </c>
      <c r="AD17" s="83" t="e">
        <f t="shared" si="22"/>
        <v>#DIV/0!</v>
      </c>
      <c r="AE17" s="105" t="e">
        <f t="shared" si="92"/>
        <v>#DIV/0!</v>
      </c>
      <c r="AF17" s="108" t="e">
        <f t="shared" si="93"/>
        <v>#DIV/0!</v>
      </c>
      <c r="AG17" s="87"/>
      <c r="AH17" s="107" t="e">
        <f t="shared" si="23"/>
        <v>#DIV/0!</v>
      </c>
      <c r="AI17" s="90"/>
      <c r="AJ17" s="88" t="e">
        <f t="shared" si="24"/>
        <v>#DIV/0!</v>
      </c>
      <c r="AK17" s="89">
        <f t="shared" si="25"/>
        <v>0</v>
      </c>
      <c r="AL17" s="90" t="e">
        <f t="shared" si="26"/>
        <v>#DIV/0!</v>
      </c>
      <c r="AM17" s="82" t="e">
        <f t="shared" si="27"/>
        <v>#DIV/0!</v>
      </c>
      <c r="AN17" s="90" t="e">
        <f t="shared" si="28"/>
        <v>#DIV/0!</v>
      </c>
      <c r="AO17" s="82" t="e">
        <f t="shared" si="29"/>
        <v>#DIV/0!</v>
      </c>
      <c r="AP17" s="84" t="e">
        <f t="shared" si="30"/>
        <v>#DIV/0!</v>
      </c>
      <c r="AQ17" s="90"/>
      <c r="AR17" s="91" t="e">
        <f t="shared" si="12"/>
        <v>#DIV/0!</v>
      </c>
      <c r="AS17" s="90"/>
      <c r="AT17" s="92">
        <f t="shared" si="31"/>
        <v>0</v>
      </c>
      <c r="AU17" s="93">
        <f t="shared" si="13"/>
        <v>0</v>
      </c>
      <c r="AV17" s="101"/>
      <c r="AW17" s="78"/>
      <c r="AX17" s="95">
        <f t="shared" si="32"/>
        <v>31</v>
      </c>
      <c r="AY17" s="96">
        <f t="shared" si="33"/>
        <v>0</v>
      </c>
      <c r="AZ17" s="97">
        <f t="shared" si="34"/>
        <v>0</v>
      </c>
      <c r="BA17" s="102"/>
      <c r="BB17" s="101"/>
      <c r="BC17" s="78"/>
      <c r="BD17" s="95">
        <f t="shared" si="35"/>
        <v>31</v>
      </c>
      <c r="BE17" s="96">
        <f t="shared" si="36"/>
        <v>0</v>
      </c>
      <c r="BF17" s="97">
        <f t="shared" si="37"/>
        <v>0</v>
      </c>
      <c r="BG17" s="102"/>
      <c r="BH17" s="101"/>
      <c r="BI17" s="78"/>
      <c r="BJ17" s="95">
        <f t="shared" si="38"/>
        <v>31</v>
      </c>
      <c r="BK17" s="96">
        <f t="shared" si="39"/>
        <v>0</v>
      </c>
      <c r="BL17" s="97">
        <f t="shared" si="40"/>
        <v>0</v>
      </c>
      <c r="BM17" s="102"/>
      <c r="BN17" s="101"/>
      <c r="BO17" s="78"/>
      <c r="BP17" s="95">
        <f t="shared" si="41"/>
        <v>31</v>
      </c>
      <c r="BQ17" s="96">
        <f t="shared" si="42"/>
        <v>0</v>
      </c>
      <c r="BR17" s="97">
        <f t="shared" si="43"/>
        <v>0</v>
      </c>
      <c r="BS17" s="102"/>
      <c r="BT17" s="101"/>
      <c r="BU17" s="78"/>
      <c r="BV17" s="95">
        <f t="shared" si="44"/>
        <v>31</v>
      </c>
      <c r="BW17" s="96">
        <f t="shared" si="45"/>
        <v>0</v>
      </c>
      <c r="BX17" s="97">
        <f t="shared" si="46"/>
        <v>0</v>
      </c>
      <c r="BY17" s="102"/>
      <c r="BZ17" s="101"/>
      <c r="CA17" s="78"/>
      <c r="CB17" s="95">
        <f t="shared" si="47"/>
        <v>31</v>
      </c>
      <c r="CC17" s="96">
        <f t="shared" si="48"/>
        <v>0</v>
      </c>
      <c r="CD17" s="97">
        <f t="shared" si="49"/>
        <v>0</v>
      </c>
      <c r="CE17" s="102"/>
      <c r="CF17" s="101"/>
      <c r="CG17" s="78"/>
      <c r="CH17" s="95">
        <f t="shared" si="50"/>
        <v>31</v>
      </c>
      <c r="CI17" s="96">
        <f t="shared" si="51"/>
        <v>0</v>
      </c>
      <c r="CJ17" s="97">
        <f t="shared" si="52"/>
        <v>0</v>
      </c>
      <c r="CK17" s="102"/>
      <c r="CL17" s="101"/>
      <c r="CM17" s="78"/>
      <c r="CN17" s="95">
        <f t="shared" si="53"/>
        <v>31</v>
      </c>
      <c r="CO17" s="96">
        <f t="shared" si="54"/>
        <v>0</v>
      </c>
      <c r="CP17" s="97">
        <f t="shared" si="55"/>
        <v>0</v>
      </c>
      <c r="CQ17" s="102"/>
      <c r="CR17" s="101"/>
      <c r="CS17" s="78"/>
      <c r="CT17" s="95">
        <f t="shared" si="56"/>
        <v>31</v>
      </c>
      <c r="CU17" s="96">
        <f t="shared" si="57"/>
        <v>0</v>
      </c>
      <c r="CV17" s="97">
        <f t="shared" si="58"/>
        <v>0</v>
      </c>
      <c r="CW17" s="102"/>
      <c r="CX17" s="101"/>
      <c r="CY17" s="78"/>
      <c r="CZ17" s="95">
        <f t="shared" si="59"/>
        <v>31</v>
      </c>
      <c r="DA17" s="96">
        <f t="shared" si="60"/>
        <v>0</v>
      </c>
      <c r="DB17" s="97">
        <f t="shared" si="61"/>
        <v>0</v>
      </c>
      <c r="DC17" s="97"/>
      <c r="DD17" s="103"/>
      <c r="DE17" s="97"/>
      <c r="DF17" s="101"/>
      <c r="DG17" s="78"/>
      <c r="DH17" s="95">
        <f t="shared" si="62"/>
        <v>31</v>
      </c>
      <c r="DI17" s="96">
        <f t="shared" si="63"/>
        <v>0</v>
      </c>
      <c r="DJ17" s="97">
        <f t="shared" si="64"/>
        <v>0</v>
      </c>
      <c r="DK17" s="102"/>
      <c r="DL17" s="101"/>
      <c r="DM17" s="78"/>
      <c r="DN17" s="95">
        <f t="shared" si="65"/>
        <v>31</v>
      </c>
      <c r="DO17" s="96">
        <f t="shared" si="66"/>
        <v>0</v>
      </c>
      <c r="DP17" s="97">
        <f t="shared" si="67"/>
        <v>0</v>
      </c>
      <c r="DQ17" s="102"/>
      <c r="DR17" s="101"/>
      <c r="DS17" s="78"/>
      <c r="DT17" s="95">
        <f t="shared" si="68"/>
        <v>31</v>
      </c>
      <c r="DU17" s="96">
        <f t="shared" si="69"/>
        <v>0</v>
      </c>
      <c r="DV17" s="97">
        <f t="shared" si="70"/>
        <v>0</v>
      </c>
      <c r="DW17" s="102"/>
      <c r="DX17" s="101"/>
      <c r="DY17" s="78"/>
      <c r="DZ17" s="95">
        <f t="shared" si="71"/>
        <v>31</v>
      </c>
      <c r="EA17" s="96">
        <f t="shared" si="72"/>
        <v>0</v>
      </c>
      <c r="EB17" s="97">
        <f t="shared" si="73"/>
        <v>0</v>
      </c>
      <c r="EC17" s="102"/>
      <c r="ED17" s="101"/>
      <c r="EE17" s="78"/>
      <c r="EF17" s="95">
        <f t="shared" si="74"/>
        <v>31</v>
      </c>
      <c r="EG17" s="96">
        <f t="shared" si="75"/>
        <v>0</v>
      </c>
      <c r="EH17" s="97">
        <f t="shared" si="76"/>
        <v>0</v>
      </c>
      <c r="EI17" s="102"/>
      <c r="EJ17" s="101"/>
      <c r="EK17" s="78"/>
      <c r="EL17" s="95">
        <f t="shared" si="77"/>
        <v>31</v>
      </c>
      <c r="EM17" s="96">
        <f t="shared" si="78"/>
        <v>0</v>
      </c>
      <c r="EN17" s="97">
        <f t="shared" si="79"/>
        <v>0</v>
      </c>
      <c r="EO17" s="102"/>
      <c r="EP17" s="101"/>
      <c r="EQ17" s="78"/>
      <c r="ER17" s="95">
        <f t="shared" si="80"/>
        <v>31</v>
      </c>
      <c r="ES17" s="96">
        <f t="shared" si="81"/>
        <v>0</v>
      </c>
      <c r="ET17" s="97">
        <f t="shared" si="82"/>
        <v>0</v>
      </c>
      <c r="EU17" s="102"/>
      <c r="EV17" s="101"/>
      <c r="EW17" s="78"/>
      <c r="EX17" s="95">
        <f t="shared" si="83"/>
        <v>31</v>
      </c>
      <c r="EY17" s="96">
        <f t="shared" si="84"/>
        <v>0</v>
      </c>
      <c r="EZ17" s="97">
        <f t="shared" si="85"/>
        <v>0</v>
      </c>
      <c r="FA17" s="102"/>
      <c r="FB17" s="101"/>
      <c r="FC17" s="78"/>
      <c r="FD17" s="95">
        <f t="shared" si="86"/>
        <v>31</v>
      </c>
      <c r="FE17" s="96">
        <f t="shared" si="87"/>
        <v>0</v>
      </c>
      <c r="FF17" s="97">
        <f t="shared" si="88"/>
        <v>0</v>
      </c>
      <c r="FG17" s="102"/>
      <c r="FH17" s="97"/>
      <c r="FI17" s="103"/>
      <c r="FJ17" s="97"/>
      <c r="FK17" s="48" t="str">
        <f t="shared" si="14"/>
        <v>10/1/2008</v>
      </c>
      <c r="FL17" s="171" t="e">
        <f t="shared" si="5"/>
        <v>#DIV/0!</v>
      </c>
      <c r="FM17" s="95">
        <f t="shared" si="15"/>
        <v>31</v>
      </c>
      <c r="FN17" s="96">
        <f t="shared" si="16"/>
        <v>1</v>
      </c>
      <c r="FO17" s="97">
        <f t="shared" si="6"/>
        <v>1</v>
      </c>
      <c r="FP17" s="102"/>
      <c r="FR17" s="52">
        <f t="shared" si="17"/>
        <v>10</v>
      </c>
      <c r="FS17" s="169">
        <f t="shared" si="89"/>
        <v>1</v>
      </c>
      <c r="FT17" s="168" t="s">
        <v>98</v>
      </c>
      <c r="FU17" s="170">
        <f t="shared" si="18"/>
        <v>2008</v>
      </c>
    </row>
    <row r="18" spans="1:177" s="52" customFormat="1">
      <c r="A18" s="182">
        <f>A17+30</f>
        <v>39782</v>
      </c>
      <c r="B18" s="183">
        <f t="shared" si="94"/>
        <v>0</v>
      </c>
      <c r="C18" s="220">
        <v>0</v>
      </c>
      <c r="D18" s="216" t="e">
        <f t="shared" ref="D18" si="139">N17</f>
        <v>#DIV/0!</v>
      </c>
      <c r="E18" s="217" t="e">
        <f t="shared" ref="E18" si="140">B18*AB18</f>
        <v>#DIV/0!</v>
      </c>
      <c r="F18" s="217" t="e">
        <f t="shared" ref="F18" si="141">FL18</f>
        <v>#DIV/0!</v>
      </c>
      <c r="G18" s="217" t="e">
        <f t="shared" ref="G18" si="142">E18+F18</f>
        <v>#DIV/0!</v>
      </c>
      <c r="H18" s="217" t="e">
        <f t="shared" ref="H18" si="143">H17+G18</f>
        <v>#DIV/0!</v>
      </c>
      <c r="I18" s="217" t="e">
        <f t="shared" si="107"/>
        <v>#DIV/0!</v>
      </c>
      <c r="J18" s="217" t="e">
        <f t="shared" ref="J18" si="144">-H18*$FN$5</f>
        <v>#DIV/0!</v>
      </c>
      <c r="K18" s="217" t="e">
        <f t="shared" ref="K18" si="145">MAX(I18:J18)</f>
        <v>#DIV/0!</v>
      </c>
      <c r="L18" s="217" t="e">
        <f t="shared" ref="L18" si="146">IF(AND(J18&lt;0,I18&lt;0),K18,IF(J18&gt;I18,0,IF(J18&gt;0,I18-J18,I18)))</f>
        <v>#DIV/0!</v>
      </c>
      <c r="M18" s="217" t="e">
        <f t="shared" ref="M18" si="147">G18+L18</f>
        <v>#DIV/0!</v>
      </c>
      <c r="N18" s="218" t="e">
        <f t="shared" ref="N18" si="148">D18+AT18-AU18+M18</f>
        <v>#DIV/0!</v>
      </c>
      <c r="O18" s="80"/>
      <c r="P18" s="81" t="e">
        <f t="shared" si="9"/>
        <v>#DIV/0!</v>
      </c>
      <c r="Q18" s="105" t="e">
        <f>SUM(1+P18)*Q17</f>
        <v>#DIV/0!</v>
      </c>
      <c r="R18" s="83" t="e">
        <f>SUM(Q18-1)</f>
        <v>#DIV/0!</v>
      </c>
      <c r="S18" s="105" t="e">
        <f>SUM(1+P18)*S17</f>
        <v>#DIV/0!</v>
      </c>
      <c r="T18" s="108" t="e">
        <f>SUM(S18-1)</f>
        <v>#DIV/0!</v>
      </c>
      <c r="U18" s="85" t="e">
        <f>SUM(B18+(((AW18/31)*(31-0))+((#REF!/31)*(31-0))+((#REF!/31)*(31-0))+((#REF!/31)*(31-0))-((#REF!/31)*(31-0))-((#REF!/31)*(31-0))-((#REF!/31)*(31-0))-((#REF!/31)*(31-0))-((#REF!/31)*(31-0))-((#REF!/31)*(31-0))-((#REF!/31)*(31-0))))</f>
        <v>#REF!</v>
      </c>
      <c r="V18" s="86" t="e">
        <f t="shared" si="10"/>
        <v>#REF!</v>
      </c>
      <c r="W18" s="87" t="e">
        <f>SUM(W17*(1+V18))</f>
        <v>#REF!</v>
      </c>
      <c r="X18" s="83"/>
      <c r="Y18" s="83"/>
      <c r="Z18" s="88">
        <f t="shared" si="4"/>
        <v>0</v>
      </c>
      <c r="AA18" s="89">
        <f t="shared" si="11"/>
        <v>0</v>
      </c>
      <c r="AB18" s="87" t="e">
        <f t="shared" si="90"/>
        <v>#DIV/0!</v>
      </c>
      <c r="AC18" s="105" t="e">
        <f>SUM(1+AB18)*AC17</f>
        <v>#DIV/0!</v>
      </c>
      <c r="AD18" s="83" t="e">
        <f>SUM(AC18-1)</f>
        <v>#DIV/0!</v>
      </c>
      <c r="AE18" s="105" t="e">
        <f>SUM(1+AB18)*AE17</f>
        <v>#DIV/0!</v>
      </c>
      <c r="AF18" s="108" t="e">
        <f>SUM(AE18-1)</f>
        <v>#DIV/0!</v>
      </c>
      <c r="AG18" s="87"/>
      <c r="AH18" s="107" t="e">
        <f>SUM(AB18-P18)</f>
        <v>#DIV/0!</v>
      </c>
      <c r="AI18" s="90"/>
      <c r="AJ18" s="88" t="e">
        <f t="shared" si="24"/>
        <v>#DIV/0!</v>
      </c>
      <c r="AK18" s="89">
        <f t="shared" si="25"/>
        <v>0</v>
      </c>
      <c r="AL18" s="90" t="e">
        <f t="shared" si="26"/>
        <v>#DIV/0!</v>
      </c>
      <c r="AM18" s="82" t="e">
        <f t="shared" si="27"/>
        <v>#DIV/0!</v>
      </c>
      <c r="AN18" s="90" t="e">
        <f t="shared" si="28"/>
        <v>#DIV/0!</v>
      </c>
      <c r="AO18" s="82" t="e">
        <f t="shared" si="29"/>
        <v>#DIV/0!</v>
      </c>
      <c r="AP18" s="84" t="e">
        <f t="shared" si="30"/>
        <v>#DIV/0!</v>
      </c>
      <c r="AQ18" s="90"/>
      <c r="AR18" s="91" t="e">
        <f t="shared" si="12"/>
        <v>#DIV/0!</v>
      </c>
      <c r="AS18" s="90"/>
      <c r="AT18" s="92">
        <f t="shared" si="31"/>
        <v>0</v>
      </c>
      <c r="AU18" s="93">
        <f t="shared" si="13"/>
        <v>0</v>
      </c>
      <c r="AV18" s="101"/>
      <c r="AW18" s="78"/>
      <c r="AX18" s="95">
        <f t="shared" si="32"/>
        <v>30</v>
      </c>
      <c r="AY18" s="96">
        <f t="shared" si="33"/>
        <v>0</v>
      </c>
      <c r="AZ18" s="97">
        <f t="shared" si="34"/>
        <v>0</v>
      </c>
      <c r="BA18" s="102"/>
      <c r="BB18" s="101"/>
      <c r="BC18" s="78"/>
      <c r="BD18" s="95">
        <f t="shared" si="35"/>
        <v>30</v>
      </c>
      <c r="BE18" s="96">
        <f t="shared" si="36"/>
        <v>0</v>
      </c>
      <c r="BF18" s="97">
        <f t="shared" si="37"/>
        <v>0</v>
      </c>
      <c r="BG18" s="102"/>
      <c r="BH18" s="101"/>
      <c r="BI18" s="78"/>
      <c r="BJ18" s="95">
        <f t="shared" si="38"/>
        <v>30</v>
      </c>
      <c r="BK18" s="96">
        <f t="shared" si="39"/>
        <v>0</v>
      </c>
      <c r="BL18" s="97">
        <f t="shared" si="40"/>
        <v>0</v>
      </c>
      <c r="BM18" s="102"/>
      <c r="BN18" s="101"/>
      <c r="BO18" s="78"/>
      <c r="BP18" s="95">
        <f t="shared" si="41"/>
        <v>30</v>
      </c>
      <c r="BQ18" s="96">
        <f t="shared" si="42"/>
        <v>0</v>
      </c>
      <c r="BR18" s="97">
        <f t="shared" si="43"/>
        <v>0</v>
      </c>
      <c r="BS18" s="102"/>
      <c r="BT18" s="101"/>
      <c r="BU18" s="78"/>
      <c r="BV18" s="95">
        <f t="shared" si="44"/>
        <v>30</v>
      </c>
      <c r="BW18" s="96">
        <f t="shared" si="45"/>
        <v>0</v>
      </c>
      <c r="BX18" s="97">
        <f t="shared" si="46"/>
        <v>0</v>
      </c>
      <c r="BY18" s="102"/>
      <c r="BZ18" s="101"/>
      <c r="CA18" s="78"/>
      <c r="CB18" s="95">
        <f t="shared" si="47"/>
        <v>30</v>
      </c>
      <c r="CC18" s="96">
        <f t="shared" si="48"/>
        <v>0</v>
      </c>
      <c r="CD18" s="97">
        <f t="shared" si="49"/>
        <v>0</v>
      </c>
      <c r="CE18" s="102"/>
      <c r="CF18" s="101"/>
      <c r="CG18" s="78"/>
      <c r="CH18" s="95">
        <f t="shared" si="50"/>
        <v>30</v>
      </c>
      <c r="CI18" s="96">
        <f t="shared" si="51"/>
        <v>0</v>
      </c>
      <c r="CJ18" s="97">
        <f t="shared" si="52"/>
        <v>0</v>
      </c>
      <c r="CK18" s="102"/>
      <c r="CL18" s="101"/>
      <c r="CM18" s="78"/>
      <c r="CN18" s="95">
        <f t="shared" si="53"/>
        <v>30</v>
      </c>
      <c r="CO18" s="96">
        <f t="shared" si="54"/>
        <v>0</v>
      </c>
      <c r="CP18" s="97">
        <f t="shared" si="55"/>
        <v>0</v>
      </c>
      <c r="CQ18" s="102"/>
      <c r="CR18" s="101"/>
      <c r="CS18" s="78"/>
      <c r="CT18" s="95">
        <f t="shared" si="56"/>
        <v>30</v>
      </c>
      <c r="CU18" s="96">
        <f t="shared" si="57"/>
        <v>0</v>
      </c>
      <c r="CV18" s="97">
        <f t="shared" si="58"/>
        <v>0</v>
      </c>
      <c r="CW18" s="102"/>
      <c r="CX18" s="101"/>
      <c r="CY18" s="78"/>
      <c r="CZ18" s="95">
        <f t="shared" si="59"/>
        <v>30</v>
      </c>
      <c r="DA18" s="96">
        <f t="shared" si="60"/>
        <v>0</v>
      </c>
      <c r="DB18" s="97">
        <f t="shared" si="61"/>
        <v>0</v>
      </c>
      <c r="DC18" s="97"/>
      <c r="DD18" s="103"/>
      <c r="DE18" s="97"/>
      <c r="DF18" s="101"/>
      <c r="DG18" s="78"/>
      <c r="DH18" s="95">
        <f t="shared" si="62"/>
        <v>30</v>
      </c>
      <c r="DI18" s="96">
        <f t="shared" si="63"/>
        <v>0</v>
      </c>
      <c r="DJ18" s="97">
        <f t="shared" si="64"/>
        <v>0</v>
      </c>
      <c r="DK18" s="102"/>
      <c r="DL18" s="101"/>
      <c r="DM18" s="78"/>
      <c r="DN18" s="95">
        <f t="shared" si="65"/>
        <v>30</v>
      </c>
      <c r="DO18" s="96">
        <f t="shared" si="66"/>
        <v>0</v>
      </c>
      <c r="DP18" s="97">
        <f t="shared" si="67"/>
        <v>0</v>
      </c>
      <c r="DQ18" s="102"/>
      <c r="DR18" s="101"/>
      <c r="DS18" s="78"/>
      <c r="DT18" s="95">
        <f t="shared" si="68"/>
        <v>30</v>
      </c>
      <c r="DU18" s="96">
        <f t="shared" si="69"/>
        <v>0</v>
      </c>
      <c r="DV18" s="97">
        <f t="shared" si="70"/>
        <v>0</v>
      </c>
      <c r="DW18" s="102"/>
      <c r="DX18" s="101"/>
      <c r="DY18" s="78"/>
      <c r="DZ18" s="95">
        <f t="shared" si="71"/>
        <v>30</v>
      </c>
      <c r="EA18" s="96">
        <f t="shared" si="72"/>
        <v>0</v>
      </c>
      <c r="EB18" s="97">
        <f t="shared" si="73"/>
        <v>0</v>
      </c>
      <c r="EC18" s="102"/>
      <c r="ED18" s="101"/>
      <c r="EE18" s="78"/>
      <c r="EF18" s="95">
        <f t="shared" si="74"/>
        <v>30</v>
      </c>
      <c r="EG18" s="96">
        <f t="shared" si="75"/>
        <v>0</v>
      </c>
      <c r="EH18" s="97">
        <f t="shared" si="76"/>
        <v>0</v>
      </c>
      <c r="EI18" s="102"/>
      <c r="EJ18" s="101"/>
      <c r="EK18" s="78"/>
      <c r="EL18" s="95">
        <f t="shared" si="77"/>
        <v>30</v>
      </c>
      <c r="EM18" s="96">
        <f t="shared" si="78"/>
        <v>0</v>
      </c>
      <c r="EN18" s="97">
        <f t="shared" si="79"/>
        <v>0</v>
      </c>
      <c r="EO18" s="102"/>
      <c r="EP18" s="101"/>
      <c r="EQ18" s="78"/>
      <c r="ER18" s="95">
        <f t="shared" si="80"/>
        <v>30</v>
      </c>
      <c r="ES18" s="96">
        <f t="shared" si="81"/>
        <v>0</v>
      </c>
      <c r="ET18" s="97">
        <f t="shared" si="82"/>
        <v>0</v>
      </c>
      <c r="EU18" s="102"/>
      <c r="EV18" s="101"/>
      <c r="EW18" s="78"/>
      <c r="EX18" s="95">
        <f t="shared" si="83"/>
        <v>30</v>
      </c>
      <c r="EY18" s="96">
        <f t="shared" si="84"/>
        <v>0</v>
      </c>
      <c r="EZ18" s="97">
        <f t="shared" si="85"/>
        <v>0</v>
      </c>
      <c r="FA18" s="102"/>
      <c r="FB18" s="101"/>
      <c r="FC18" s="78"/>
      <c r="FD18" s="95">
        <f t="shared" si="86"/>
        <v>30</v>
      </c>
      <c r="FE18" s="96">
        <f t="shared" si="87"/>
        <v>0</v>
      </c>
      <c r="FF18" s="97">
        <f t="shared" si="88"/>
        <v>0</v>
      </c>
      <c r="FG18" s="102"/>
      <c r="FH18" s="97"/>
      <c r="FI18" s="103"/>
      <c r="FJ18" s="97"/>
      <c r="FK18" s="48" t="str">
        <f t="shared" si="14"/>
        <v>11/1/2008</v>
      </c>
      <c r="FL18" s="171" t="e">
        <f t="shared" si="5"/>
        <v>#DIV/0!</v>
      </c>
      <c r="FM18" s="95">
        <f t="shared" si="15"/>
        <v>30</v>
      </c>
      <c r="FN18" s="96">
        <f t="shared" si="16"/>
        <v>1</v>
      </c>
      <c r="FO18" s="97">
        <f t="shared" si="6"/>
        <v>1</v>
      </c>
      <c r="FP18" s="102"/>
      <c r="FR18" s="52">
        <f t="shared" si="17"/>
        <v>11</v>
      </c>
      <c r="FS18" s="169">
        <f t="shared" si="89"/>
        <v>1</v>
      </c>
      <c r="FT18" s="168" t="s">
        <v>98</v>
      </c>
      <c r="FU18" s="170">
        <f t="shared" si="18"/>
        <v>2008</v>
      </c>
    </row>
    <row r="19" spans="1:177" s="52" customFormat="1">
      <c r="A19" s="182">
        <f>A18+31</f>
        <v>39813</v>
      </c>
      <c r="B19" s="183">
        <f t="shared" si="94"/>
        <v>0</v>
      </c>
      <c r="C19" s="220">
        <v>0</v>
      </c>
      <c r="D19" s="216" t="e">
        <f t="shared" ref="D19" si="149">N18</f>
        <v>#DIV/0!</v>
      </c>
      <c r="E19" s="217" t="e">
        <f t="shared" ref="E19" si="150">B19*AB19</f>
        <v>#DIV/0!</v>
      </c>
      <c r="F19" s="217" t="e">
        <f t="shared" ref="F19" si="151">FL19</f>
        <v>#DIV/0!</v>
      </c>
      <c r="G19" s="217" t="e">
        <f t="shared" ref="G19" si="152">E19+F19</f>
        <v>#DIV/0!</v>
      </c>
      <c r="H19" s="217" t="e">
        <f>H18+G19</f>
        <v>#DIV/0!</v>
      </c>
      <c r="I19" s="217" t="e">
        <f t="shared" si="107"/>
        <v>#DIV/0!</v>
      </c>
      <c r="J19" s="217" t="e">
        <f t="shared" ref="J19" si="153">-H19*$FN$5</f>
        <v>#DIV/0!</v>
      </c>
      <c r="K19" s="217" t="e">
        <f t="shared" ref="K19" si="154">MAX(I19:J19)</f>
        <v>#DIV/0!</v>
      </c>
      <c r="L19" s="217" t="e">
        <f t="shared" ref="L19" si="155">IF(AND(J19&lt;0,I19&lt;0),K19,IF(J19&gt;I19,0,IF(J19&gt;0,I19-J19,I19)))</f>
        <v>#DIV/0!</v>
      </c>
      <c r="M19" s="217" t="e">
        <f>G19+L19</f>
        <v>#DIV/0!</v>
      </c>
      <c r="N19" s="218" t="e">
        <f t="shared" ref="N19" si="156">D19+AT19-AU19+M19</f>
        <v>#DIV/0!</v>
      </c>
      <c r="O19" s="80"/>
      <c r="P19" s="81" t="e">
        <f t="shared" si="9"/>
        <v>#DIV/0!</v>
      </c>
      <c r="Q19" s="105" t="e">
        <f>SUM(1+P19)*Q18</f>
        <v>#DIV/0!</v>
      </c>
      <c r="R19" s="83" t="e">
        <f>SUM(Q19-1)</f>
        <v>#DIV/0!</v>
      </c>
      <c r="S19" s="105" t="e">
        <f>SUM(1+P19)*S18</f>
        <v>#DIV/0!</v>
      </c>
      <c r="T19" s="108" t="e">
        <f>SUM(S19-1)</f>
        <v>#DIV/0!</v>
      </c>
      <c r="U19" s="85" t="e">
        <f>SUM(B19+(((AW19/31)*(31-0))+((#REF!/31)*(31-0))+((#REF!/31)*(31-0))+((#REF!/31)*(31-0))-((#REF!/31)*(31-0))-((#REF!/31)*(31-0))-((#REF!/31)*(31-0))-((#REF!/31)*(31-0))-((#REF!/31)*(31-0))-((#REF!/31)*(31-0))-((#REF!/31)*(31-0))))</f>
        <v>#REF!</v>
      </c>
      <c r="V19" s="86" t="e">
        <f t="shared" si="10"/>
        <v>#REF!</v>
      </c>
      <c r="W19" s="87" t="e">
        <f>SUM(W18*(1+V19))</f>
        <v>#REF!</v>
      </c>
      <c r="X19" s="83"/>
      <c r="Y19" s="83"/>
      <c r="Z19" s="88">
        <f t="shared" si="4"/>
        <v>0</v>
      </c>
      <c r="AA19" s="89">
        <f t="shared" si="11"/>
        <v>0</v>
      </c>
      <c r="AB19" s="87" t="e">
        <f t="shared" si="90"/>
        <v>#DIV/0!</v>
      </c>
      <c r="AC19" s="105" t="e">
        <f>SUM(1+AB19)*AC18</f>
        <v>#DIV/0!</v>
      </c>
      <c r="AD19" s="83" t="e">
        <f>SUM(AC19-1)</f>
        <v>#DIV/0!</v>
      </c>
      <c r="AE19" s="105" t="e">
        <f>SUM(1+AB19)*AE18</f>
        <v>#DIV/0!</v>
      </c>
      <c r="AF19" s="108" t="e">
        <f>SUM(AE19-1)</f>
        <v>#DIV/0!</v>
      </c>
      <c r="AG19" s="87"/>
      <c r="AH19" s="107" t="e">
        <f>SUM(AB19-P19)</f>
        <v>#DIV/0!</v>
      </c>
      <c r="AI19" s="90"/>
      <c r="AJ19" s="88" t="e">
        <f t="shared" si="24"/>
        <v>#DIV/0!</v>
      </c>
      <c r="AK19" s="89">
        <f t="shared" si="25"/>
        <v>0</v>
      </c>
      <c r="AL19" s="90" t="e">
        <f t="shared" si="26"/>
        <v>#DIV/0!</v>
      </c>
      <c r="AM19" s="82" t="e">
        <f t="shared" si="27"/>
        <v>#DIV/0!</v>
      </c>
      <c r="AN19" s="90" t="e">
        <f t="shared" si="28"/>
        <v>#DIV/0!</v>
      </c>
      <c r="AO19" s="82" t="e">
        <f t="shared" si="29"/>
        <v>#DIV/0!</v>
      </c>
      <c r="AP19" s="84" t="e">
        <f t="shared" si="30"/>
        <v>#DIV/0!</v>
      </c>
      <c r="AQ19" s="90"/>
      <c r="AR19" s="91" t="e">
        <f>SUM(AL19-AB19)</f>
        <v>#DIV/0!</v>
      </c>
      <c r="AS19" s="90"/>
      <c r="AT19" s="92">
        <f t="shared" si="31"/>
        <v>0</v>
      </c>
      <c r="AU19" s="93">
        <f t="shared" si="13"/>
        <v>0</v>
      </c>
      <c r="AV19" s="101"/>
      <c r="AW19" s="78"/>
      <c r="AX19" s="95">
        <f t="shared" si="32"/>
        <v>31</v>
      </c>
      <c r="AY19" s="96">
        <f t="shared" si="33"/>
        <v>0</v>
      </c>
      <c r="AZ19" s="97">
        <f t="shared" si="34"/>
        <v>0</v>
      </c>
      <c r="BA19" s="102"/>
      <c r="BB19" s="101"/>
      <c r="BC19" s="78"/>
      <c r="BD19" s="95">
        <f t="shared" si="35"/>
        <v>31</v>
      </c>
      <c r="BE19" s="96">
        <f t="shared" si="36"/>
        <v>0</v>
      </c>
      <c r="BF19" s="97">
        <f t="shared" si="37"/>
        <v>0</v>
      </c>
      <c r="BG19" s="102"/>
      <c r="BH19" s="101"/>
      <c r="BI19" s="78"/>
      <c r="BJ19" s="95">
        <f t="shared" si="38"/>
        <v>31</v>
      </c>
      <c r="BK19" s="96">
        <f t="shared" si="39"/>
        <v>0</v>
      </c>
      <c r="BL19" s="97">
        <f t="shared" si="40"/>
        <v>0</v>
      </c>
      <c r="BM19" s="102"/>
      <c r="BN19" s="101"/>
      <c r="BO19" s="78"/>
      <c r="BP19" s="95">
        <f t="shared" si="41"/>
        <v>31</v>
      </c>
      <c r="BQ19" s="96">
        <f t="shared" si="42"/>
        <v>0</v>
      </c>
      <c r="BR19" s="97">
        <f t="shared" si="43"/>
        <v>0</v>
      </c>
      <c r="BS19" s="102"/>
      <c r="BT19" s="101"/>
      <c r="BU19" s="78"/>
      <c r="BV19" s="95">
        <f t="shared" si="44"/>
        <v>31</v>
      </c>
      <c r="BW19" s="96">
        <f t="shared" si="45"/>
        <v>0</v>
      </c>
      <c r="BX19" s="97">
        <f t="shared" si="46"/>
        <v>0</v>
      </c>
      <c r="BY19" s="102"/>
      <c r="BZ19" s="101"/>
      <c r="CA19" s="78"/>
      <c r="CB19" s="95">
        <f t="shared" si="47"/>
        <v>31</v>
      </c>
      <c r="CC19" s="96">
        <f t="shared" si="48"/>
        <v>0</v>
      </c>
      <c r="CD19" s="97">
        <f t="shared" si="49"/>
        <v>0</v>
      </c>
      <c r="CE19" s="102"/>
      <c r="CF19" s="101"/>
      <c r="CG19" s="78"/>
      <c r="CH19" s="95">
        <f t="shared" si="50"/>
        <v>31</v>
      </c>
      <c r="CI19" s="96">
        <f t="shared" si="51"/>
        <v>0</v>
      </c>
      <c r="CJ19" s="97">
        <f t="shared" si="52"/>
        <v>0</v>
      </c>
      <c r="CK19" s="102"/>
      <c r="CL19" s="101"/>
      <c r="CM19" s="78"/>
      <c r="CN19" s="95">
        <f t="shared" si="53"/>
        <v>31</v>
      </c>
      <c r="CO19" s="96">
        <f t="shared" si="54"/>
        <v>0</v>
      </c>
      <c r="CP19" s="97">
        <f t="shared" si="55"/>
        <v>0</v>
      </c>
      <c r="CQ19" s="102"/>
      <c r="CR19" s="101"/>
      <c r="CS19" s="78"/>
      <c r="CT19" s="95">
        <f t="shared" si="56"/>
        <v>31</v>
      </c>
      <c r="CU19" s="96">
        <f t="shared" si="57"/>
        <v>0</v>
      </c>
      <c r="CV19" s="97">
        <f t="shared" si="58"/>
        <v>0</v>
      </c>
      <c r="CW19" s="102"/>
      <c r="CX19" s="101"/>
      <c r="CY19" s="78"/>
      <c r="CZ19" s="95">
        <f t="shared" si="59"/>
        <v>31</v>
      </c>
      <c r="DA19" s="96">
        <f t="shared" si="60"/>
        <v>0</v>
      </c>
      <c r="DB19" s="97">
        <f t="shared" si="61"/>
        <v>0</v>
      </c>
      <c r="DC19" s="97"/>
      <c r="DD19" s="103"/>
      <c r="DE19" s="97"/>
      <c r="DF19" s="101"/>
      <c r="DG19" s="78"/>
      <c r="DH19" s="95">
        <f t="shared" si="62"/>
        <v>31</v>
      </c>
      <c r="DI19" s="96">
        <f t="shared" si="63"/>
        <v>0</v>
      </c>
      <c r="DJ19" s="97">
        <f t="shared" si="64"/>
        <v>0</v>
      </c>
      <c r="DK19" s="102"/>
      <c r="DL19" s="101"/>
      <c r="DM19" s="78"/>
      <c r="DN19" s="95">
        <f t="shared" si="65"/>
        <v>31</v>
      </c>
      <c r="DO19" s="96">
        <f t="shared" si="66"/>
        <v>0</v>
      </c>
      <c r="DP19" s="97">
        <f t="shared" si="67"/>
        <v>0</v>
      </c>
      <c r="DQ19" s="102"/>
      <c r="DR19" s="101"/>
      <c r="DS19" s="78"/>
      <c r="DT19" s="95">
        <f t="shared" si="68"/>
        <v>31</v>
      </c>
      <c r="DU19" s="96">
        <f t="shared" si="69"/>
        <v>0</v>
      </c>
      <c r="DV19" s="97">
        <f t="shared" si="70"/>
        <v>0</v>
      </c>
      <c r="DW19" s="102"/>
      <c r="DX19" s="101"/>
      <c r="DY19" s="78"/>
      <c r="DZ19" s="95">
        <f t="shared" si="71"/>
        <v>31</v>
      </c>
      <c r="EA19" s="96">
        <f t="shared" si="72"/>
        <v>0</v>
      </c>
      <c r="EB19" s="97">
        <f t="shared" si="73"/>
        <v>0</v>
      </c>
      <c r="EC19" s="102"/>
      <c r="ED19" s="101"/>
      <c r="EE19" s="78"/>
      <c r="EF19" s="95">
        <f t="shared" si="74"/>
        <v>31</v>
      </c>
      <c r="EG19" s="96">
        <f t="shared" si="75"/>
        <v>0</v>
      </c>
      <c r="EH19" s="97">
        <f t="shared" si="76"/>
        <v>0</v>
      </c>
      <c r="EI19" s="102"/>
      <c r="EJ19" s="101"/>
      <c r="EK19" s="78"/>
      <c r="EL19" s="95">
        <f t="shared" si="77"/>
        <v>31</v>
      </c>
      <c r="EM19" s="96">
        <f t="shared" si="78"/>
        <v>0</v>
      </c>
      <c r="EN19" s="97">
        <f t="shared" si="79"/>
        <v>0</v>
      </c>
      <c r="EO19" s="102"/>
      <c r="EP19" s="101"/>
      <c r="EQ19" s="78"/>
      <c r="ER19" s="95">
        <f t="shared" si="80"/>
        <v>31</v>
      </c>
      <c r="ES19" s="96">
        <f t="shared" si="81"/>
        <v>0</v>
      </c>
      <c r="ET19" s="97">
        <f t="shared" si="82"/>
        <v>0</v>
      </c>
      <c r="EU19" s="102"/>
      <c r="EV19" s="101"/>
      <c r="EW19" s="78"/>
      <c r="EX19" s="95">
        <f t="shared" si="83"/>
        <v>31</v>
      </c>
      <c r="EY19" s="96">
        <f t="shared" si="84"/>
        <v>0</v>
      </c>
      <c r="EZ19" s="97">
        <f t="shared" si="85"/>
        <v>0</v>
      </c>
      <c r="FA19" s="102"/>
      <c r="FB19" s="101"/>
      <c r="FC19" s="78"/>
      <c r="FD19" s="95">
        <f t="shared" si="86"/>
        <v>31</v>
      </c>
      <c r="FE19" s="96">
        <f t="shared" si="87"/>
        <v>0</v>
      </c>
      <c r="FF19" s="97">
        <f t="shared" si="88"/>
        <v>0</v>
      </c>
      <c r="FG19" s="102"/>
      <c r="FH19" s="97"/>
      <c r="FI19" s="103"/>
      <c r="FJ19" s="97"/>
      <c r="FK19" s="48" t="str">
        <f t="shared" si="14"/>
        <v>12/1/2008</v>
      </c>
      <c r="FL19" s="171" t="e">
        <f t="shared" si="5"/>
        <v>#DIV/0!</v>
      </c>
      <c r="FM19" s="95">
        <f t="shared" si="15"/>
        <v>31</v>
      </c>
      <c r="FN19" s="96">
        <f t="shared" si="16"/>
        <v>1</v>
      </c>
      <c r="FO19" s="97">
        <f t="shared" si="6"/>
        <v>1</v>
      </c>
      <c r="FP19" s="102"/>
      <c r="FR19" s="52">
        <f t="shared" si="17"/>
        <v>12</v>
      </c>
      <c r="FS19" s="169">
        <f t="shared" si="89"/>
        <v>1</v>
      </c>
      <c r="FT19" s="168" t="s">
        <v>98</v>
      </c>
      <c r="FU19" s="170">
        <f t="shared" si="18"/>
        <v>2008</v>
      </c>
    </row>
    <row r="20" spans="1:177" s="52" customFormat="1">
      <c r="A20" s="182"/>
      <c r="B20" s="184"/>
      <c r="C20" s="109"/>
      <c r="D20" s="210"/>
      <c r="E20" s="193"/>
      <c r="F20" s="193"/>
      <c r="G20" s="193"/>
      <c r="H20" s="193"/>
      <c r="I20" s="193"/>
      <c r="J20" s="193"/>
      <c r="K20" s="193"/>
      <c r="L20" s="193"/>
      <c r="M20" s="193"/>
      <c r="N20" s="109"/>
      <c r="O20" s="110"/>
      <c r="P20" s="111"/>
      <c r="Q20" s="80"/>
      <c r="R20" s="83"/>
      <c r="S20" s="112"/>
      <c r="T20" s="108"/>
      <c r="U20" s="85"/>
      <c r="V20" s="86"/>
      <c r="W20" s="83"/>
      <c r="X20" s="83"/>
      <c r="Y20" s="83"/>
      <c r="Z20" s="113"/>
      <c r="AA20" s="89"/>
      <c r="AB20" s="87"/>
      <c r="AC20" s="105"/>
      <c r="AD20" s="83"/>
      <c r="AE20" s="112"/>
      <c r="AF20" s="108"/>
      <c r="AG20" s="87"/>
      <c r="AH20" s="107"/>
      <c r="AI20" s="90"/>
      <c r="AJ20" s="81"/>
      <c r="AK20" s="90"/>
      <c r="AL20" s="90"/>
      <c r="AM20" s="90"/>
      <c r="AN20" s="90"/>
      <c r="AO20" s="90"/>
      <c r="AP20" s="84"/>
      <c r="AQ20" s="90"/>
      <c r="AR20" s="91"/>
      <c r="AS20" s="90"/>
      <c r="AT20" s="114"/>
      <c r="AU20" s="115"/>
      <c r="AV20" s="116"/>
      <c r="AW20" s="98"/>
      <c r="AX20" s="95"/>
      <c r="AY20" s="96"/>
      <c r="AZ20" s="97"/>
      <c r="BA20" s="102"/>
      <c r="BB20" s="116"/>
      <c r="BC20" s="98"/>
      <c r="BD20" s="95"/>
      <c r="BE20" s="96"/>
      <c r="BF20" s="97"/>
      <c r="BG20" s="102"/>
      <c r="BH20" s="116"/>
      <c r="BI20" s="98"/>
      <c r="BJ20" s="95"/>
      <c r="BK20" s="96"/>
      <c r="BL20" s="97"/>
      <c r="BM20" s="102"/>
      <c r="BN20" s="116"/>
      <c r="BO20" s="98"/>
      <c r="BP20" s="95"/>
      <c r="BQ20" s="96"/>
      <c r="BR20" s="97"/>
      <c r="BS20" s="102"/>
      <c r="BT20" s="116"/>
      <c r="BU20" s="98"/>
      <c r="BV20" s="95"/>
      <c r="BW20" s="96"/>
      <c r="BX20" s="97"/>
      <c r="BY20" s="102"/>
      <c r="BZ20" s="116"/>
      <c r="CA20" s="98"/>
      <c r="CB20" s="95"/>
      <c r="CC20" s="96"/>
      <c r="CD20" s="97"/>
      <c r="CE20" s="102"/>
      <c r="CF20" s="116"/>
      <c r="CG20" s="98"/>
      <c r="CH20" s="95"/>
      <c r="CI20" s="96"/>
      <c r="CJ20" s="97"/>
      <c r="CK20" s="102"/>
      <c r="CL20" s="116"/>
      <c r="CM20" s="98"/>
      <c r="CN20" s="95"/>
      <c r="CO20" s="96"/>
      <c r="CP20" s="97"/>
      <c r="CQ20" s="102"/>
      <c r="CR20" s="116"/>
      <c r="CS20" s="98"/>
      <c r="CT20" s="95"/>
      <c r="CU20" s="96"/>
      <c r="CV20" s="97"/>
      <c r="CW20" s="102"/>
      <c r="CX20" s="116"/>
      <c r="CY20" s="98"/>
      <c r="CZ20" s="95"/>
      <c r="DA20" s="96"/>
      <c r="DB20" s="97"/>
      <c r="DC20" s="117"/>
      <c r="DD20" s="103"/>
      <c r="DE20" s="117"/>
      <c r="DF20" s="116"/>
      <c r="DG20" s="98"/>
      <c r="DH20" s="95"/>
      <c r="DI20" s="96"/>
      <c r="DJ20" s="97"/>
      <c r="DK20" s="102"/>
      <c r="DL20" s="116"/>
      <c r="DM20" s="98"/>
      <c r="DN20" s="95"/>
      <c r="DO20" s="96"/>
      <c r="DP20" s="97"/>
      <c r="DQ20" s="102"/>
      <c r="DR20" s="116"/>
      <c r="DS20" s="98"/>
      <c r="DT20" s="95"/>
      <c r="DU20" s="96"/>
      <c r="DV20" s="97"/>
      <c r="DW20" s="102"/>
      <c r="DX20" s="116"/>
      <c r="DY20" s="98"/>
      <c r="DZ20" s="95"/>
      <c r="EA20" s="96"/>
      <c r="EB20" s="97"/>
      <c r="EC20" s="102"/>
      <c r="ED20" s="116"/>
      <c r="EE20" s="98"/>
      <c r="EF20" s="95"/>
      <c r="EG20" s="96"/>
      <c r="EH20" s="97"/>
      <c r="EI20" s="102"/>
      <c r="EJ20" s="116"/>
      <c r="EK20" s="98"/>
      <c r="EL20" s="95"/>
      <c r="EM20" s="96"/>
      <c r="EN20" s="97"/>
      <c r="EO20" s="102"/>
      <c r="EP20" s="116"/>
      <c r="EQ20" s="98"/>
      <c r="ER20" s="95"/>
      <c r="ES20" s="96"/>
      <c r="ET20" s="97"/>
      <c r="EU20" s="102"/>
      <c r="EV20" s="116"/>
      <c r="EW20" s="98"/>
      <c r="EX20" s="95"/>
      <c r="EY20" s="96"/>
      <c r="EZ20" s="97"/>
      <c r="FA20" s="102"/>
      <c r="FB20" s="116"/>
      <c r="FC20" s="98"/>
      <c r="FD20" s="95"/>
      <c r="FE20" s="96"/>
      <c r="FF20" s="97"/>
      <c r="FG20" s="102"/>
      <c r="FH20" s="117"/>
      <c r="FI20" s="103"/>
      <c r="FJ20" s="117"/>
      <c r="FK20" s="116"/>
      <c r="FL20" s="98"/>
      <c r="FM20" s="95"/>
      <c r="FN20" s="96"/>
      <c r="FO20" s="97"/>
      <c r="FP20" s="102"/>
      <c r="FS20" s="169"/>
      <c r="FT20" s="168"/>
      <c r="FU20" s="170"/>
    </row>
    <row r="21" spans="1:177" s="52" customFormat="1">
      <c r="A21" s="182"/>
      <c r="B21" s="183"/>
      <c r="C21" s="118"/>
      <c r="D21" s="211"/>
      <c r="E21" s="194"/>
      <c r="F21" s="194"/>
      <c r="G21" s="194"/>
      <c r="H21" s="194"/>
      <c r="I21" s="194"/>
      <c r="J21" s="194"/>
      <c r="K21" s="194"/>
      <c r="L21" s="194"/>
      <c r="M21" s="194"/>
      <c r="N21" s="118"/>
      <c r="O21" s="80"/>
      <c r="P21" s="81"/>
      <c r="Q21" s="119"/>
      <c r="R21" s="83"/>
      <c r="S21" s="120"/>
      <c r="T21" s="108"/>
      <c r="U21" s="85"/>
      <c r="V21" s="86"/>
      <c r="W21" s="121"/>
      <c r="X21" s="83"/>
      <c r="Y21" s="83"/>
      <c r="Z21" s="113"/>
      <c r="AA21" s="89"/>
      <c r="AB21" s="87"/>
      <c r="AC21" s="120"/>
      <c r="AD21" s="83"/>
      <c r="AE21" s="120"/>
      <c r="AF21" s="108"/>
      <c r="AG21" s="87"/>
      <c r="AH21" s="107"/>
      <c r="AI21" s="90"/>
      <c r="AJ21" s="81"/>
      <c r="AK21" s="90"/>
      <c r="AL21" s="90"/>
      <c r="AM21" s="90"/>
      <c r="AN21" s="90"/>
      <c r="AO21" s="90"/>
      <c r="AP21" s="84"/>
      <c r="AQ21" s="90"/>
      <c r="AR21" s="91"/>
      <c r="AS21" s="90"/>
      <c r="AT21" s="92"/>
      <c r="AU21" s="93"/>
      <c r="AV21" s="116"/>
      <c r="AW21" s="98"/>
      <c r="AX21" s="95"/>
      <c r="AY21" s="96"/>
      <c r="AZ21" s="97"/>
      <c r="BA21" s="102"/>
      <c r="BB21" s="116"/>
      <c r="BC21" s="98"/>
      <c r="BD21" s="95"/>
      <c r="BE21" s="96"/>
      <c r="BF21" s="97"/>
      <c r="BG21" s="102"/>
      <c r="BH21" s="116"/>
      <c r="BI21" s="98"/>
      <c r="BJ21" s="95"/>
      <c r="BK21" s="96"/>
      <c r="BL21" s="97"/>
      <c r="BM21" s="102"/>
      <c r="BN21" s="116"/>
      <c r="BO21" s="98"/>
      <c r="BP21" s="95"/>
      <c r="BQ21" s="96"/>
      <c r="BR21" s="97"/>
      <c r="BS21" s="102"/>
      <c r="BT21" s="116"/>
      <c r="BU21" s="98"/>
      <c r="BV21" s="95"/>
      <c r="BW21" s="96"/>
      <c r="BX21" s="97"/>
      <c r="BY21" s="102"/>
      <c r="BZ21" s="116"/>
      <c r="CA21" s="98"/>
      <c r="CB21" s="95"/>
      <c r="CC21" s="96"/>
      <c r="CD21" s="97"/>
      <c r="CE21" s="102"/>
      <c r="CF21" s="116"/>
      <c r="CG21" s="98"/>
      <c r="CH21" s="95"/>
      <c r="CI21" s="96"/>
      <c r="CJ21" s="97"/>
      <c r="CK21" s="102"/>
      <c r="CL21" s="116"/>
      <c r="CM21" s="98"/>
      <c r="CN21" s="95"/>
      <c r="CO21" s="96"/>
      <c r="CP21" s="97"/>
      <c r="CQ21" s="102"/>
      <c r="CR21" s="116"/>
      <c r="CS21" s="98"/>
      <c r="CT21" s="95"/>
      <c r="CU21" s="96"/>
      <c r="CV21" s="97"/>
      <c r="CW21" s="102"/>
      <c r="CX21" s="116"/>
      <c r="CY21" s="98"/>
      <c r="CZ21" s="95"/>
      <c r="DA21" s="96"/>
      <c r="DB21" s="97"/>
      <c r="DC21" s="117"/>
      <c r="DD21" s="103"/>
      <c r="DE21" s="117"/>
      <c r="DF21" s="116"/>
      <c r="DG21" s="98"/>
      <c r="DH21" s="95"/>
      <c r="DI21" s="96"/>
      <c r="DJ21" s="97"/>
      <c r="DK21" s="102"/>
      <c r="DL21" s="116"/>
      <c r="DM21" s="98"/>
      <c r="DN21" s="95"/>
      <c r="DO21" s="96"/>
      <c r="DP21" s="97"/>
      <c r="DQ21" s="102"/>
      <c r="DR21" s="116"/>
      <c r="DS21" s="98"/>
      <c r="DT21" s="95"/>
      <c r="DU21" s="96"/>
      <c r="DV21" s="97"/>
      <c r="DW21" s="102"/>
      <c r="DX21" s="116"/>
      <c r="DY21" s="98"/>
      <c r="DZ21" s="95"/>
      <c r="EA21" s="96"/>
      <c r="EB21" s="97"/>
      <c r="EC21" s="102"/>
      <c r="ED21" s="116"/>
      <c r="EE21" s="98"/>
      <c r="EF21" s="95"/>
      <c r="EG21" s="96"/>
      <c r="EH21" s="97"/>
      <c r="EI21" s="102"/>
      <c r="EJ21" s="116"/>
      <c r="EK21" s="98"/>
      <c r="EL21" s="95"/>
      <c r="EM21" s="96"/>
      <c r="EN21" s="97"/>
      <c r="EO21" s="102"/>
      <c r="EP21" s="116"/>
      <c r="EQ21" s="98"/>
      <c r="ER21" s="95"/>
      <c r="ES21" s="96"/>
      <c r="ET21" s="97"/>
      <c r="EU21" s="102"/>
      <c r="EV21" s="116"/>
      <c r="EW21" s="98"/>
      <c r="EX21" s="95"/>
      <c r="EY21" s="96"/>
      <c r="EZ21" s="97"/>
      <c r="FA21" s="102"/>
      <c r="FB21" s="116"/>
      <c r="FC21" s="98"/>
      <c r="FD21" s="95"/>
      <c r="FE21" s="96"/>
      <c r="FF21" s="97"/>
      <c r="FG21" s="102"/>
      <c r="FH21" s="117"/>
      <c r="FI21" s="103"/>
      <c r="FJ21" s="117"/>
      <c r="FK21" s="116"/>
      <c r="FL21" s="98"/>
      <c r="FM21" s="95"/>
      <c r="FN21" s="96"/>
      <c r="FO21" s="97"/>
      <c r="FP21" s="102"/>
      <c r="FS21" s="169"/>
      <c r="FT21" s="168"/>
      <c r="FU21" s="170"/>
    </row>
    <row r="22" spans="1:177" s="104" customFormat="1">
      <c r="A22" s="182">
        <f>A19+31</f>
        <v>39844</v>
      </c>
      <c r="B22" s="183">
        <f>C19</f>
        <v>0</v>
      </c>
      <c r="C22" s="79">
        <v>0</v>
      </c>
      <c r="D22" s="216" t="e">
        <f>N19</f>
        <v>#DIV/0!</v>
      </c>
      <c r="E22" s="217" t="e">
        <f>B22*AB22</f>
        <v>#DIV/0!</v>
      </c>
      <c r="F22" s="217" t="e">
        <f t="shared" ref="F22:F33" si="157">FL22</f>
        <v>#DIV/0!</v>
      </c>
      <c r="G22" s="217" t="e">
        <f>E22+F22</f>
        <v>#DIV/0!</v>
      </c>
      <c r="H22" s="217" t="e">
        <f>H19+G22</f>
        <v>#DIV/0!</v>
      </c>
      <c r="I22" s="217" t="e">
        <f>-G22*$FN$5</f>
        <v>#DIV/0!</v>
      </c>
      <c r="J22" s="217" t="e">
        <f t="shared" ref="J22:J33" si="158">-H22*$FN$5</f>
        <v>#DIV/0!</v>
      </c>
      <c r="K22" s="217" t="e">
        <f t="shared" ref="K22:K25" si="159">MAX(I22:J22)</f>
        <v>#DIV/0!</v>
      </c>
      <c r="L22" s="217" t="e">
        <f t="shared" ref="L22:L33" si="160">IF(AND(J22&lt;0,I22&lt;0),K22,IF(J22&gt;I22,0,IF(J22&gt;0,I22-J22,I22)))</f>
        <v>#DIV/0!</v>
      </c>
      <c r="M22" s="217" t="e">
        <f>G22+L22</f>
        <v>#DIV/0!</v>
      </c>
      <c r="N22" s="218" t="e">
        <f>D22+AT22-AU22+M22</f>
        <v>#DIV/0!</v>
      </c>
      <c r="O22" s="99"/>
      <c r="P22" s="81" t="e">
        <f>SUM((C22-AT22+AU22)/C19)-1</f>
        <v>#DIV/0!</v>
      </c>
      <c r="Q22" s="122" t="e">
        <f>SUM(1+P22)*Q19</f>
        <v>#DIV/0!</v>
      </c>
      <c r="R22" s="100" t="e">
        <f t="shared" si="3"/>
        <v>#DIV/0!</v>
      </c>
      <c r="S22" s="82" t="e">
        <f>SUM(1+P22)*1</f>
        <v>#DIV/0!</v>
      </c>
      <c r="T22" s="84" t="e">
        <f t="shared" si="96"/>
        <v>#DIV/0!</v>
      </c>
      <c r="U22" s="89" t="e">
        <f>SUM(B22+(((AW22/31)*(31-31))+((#REF!/31)*(31-0))+((#REF!/31)*(31-0))+((#REF!/31)*(31-0))-((#REF!/31)*(31-31))-((#REF!/31)*(31-16))-((#REF!/31)*(31-0))-((#REF!/31)*(31-0))-((#REF!/31)*(31-0))-((#REF!/31)*(31-0))-((#REF!/31)*(31-0))))</f>
        <v>#REF!</v>
      </c>
      <c r="V22" s="90" t="e">
        <f t="shared" ref="V22:V33" si="161">SUM(C22/U22)-1</f>
        <v>#REF!</v>
      </c>
      <c r="W22" s="90" t="e">
        <f>SUM(W21*(1+V22))</f>
        <v>#REF!</v>
      </c>
      <c r="X22" s="90" t="e">
        <f>SUM(W17*(1+V22))</f>
        <v>#REF!</v>
      </c>
      <c r="Y22" s="90"/>
      <c r="Z22" s="88">
        <f t="shared" ref="Z22:Z33" si="162">SUM(C22-B22-AT22+AU22)</f>
        <v>0</v>
      </c>
      <c r="AA22" s="89">
        <f t="shared" ref="AA22:AA33" si="163">SUM((AW22*AZ22)+(BC22*BF22)+(BI22*BL22)+(BO22*BR22)+(BU22*BX22)+(CA22*CD22)+(CG22*CJ22)+(CM22*CP22)+(CS22*CV22)+(CY22*DB22))-SUM((DG22*DJ22)+(DM22*DP22)+(DS22*DV22)+(DY22*EB22)+(EE22*EH22)+(EK22*EN22)+(EQ22*ET22)+(EW22*EZ22)+(FC22*FF22))</f>
        <v>0</v>
      </c>
      <c r="AB22" s="90" t="e">
        <f t="shared" ref="AB22:AB33" si="164">SUM(Z22/(B22+AA22))</f>
        <v>#DIV/0!</v>
      </c>
      <c r="AC22" s="122" t="e">
        <f>SUM(1+AB22)*AC19</f>
        <v>#DIV/0!</v>
      </c>
      <c r="AD22" s="100" t="e">
        <f t="shared" ref="AD22:AD33" si="165">SUM(AC22-1)</f>
        <v>#DIV/0!</v>
      </c>
      <c r="AE22" s="82" t="e">
        <f>SUM(1+AB22)*1</f>
        <v>#DIV/0!</v>
      </c>
      <c r="AF22" s="84" t="e">
        <f t="shared" ref="AF22:AF33" si="166">SUM(AE22-1)</f>
        <v>#DIV/0!</v>
      </c>
      <c r="AG22" s="90"/>
      <c r="AH22" s="91" t="e">
        <f t="shared" ref="AH22:AH33" si="167">SUM(AB22-P22)</f>
        <v>#DIV/0!</v>
      </c>
      <c r="AI22" s="90"/>
      <c r="AJ22" s="88" t="e">
        <f>SUM(N22-D22-AT22+AU22)</f>
        <v>#DIV/0!</v>
      </c>
      <c r="AK22" s="89">
        <f>SUM((AW22*AZ22)+(BC22*BF22)+(BI22*BL22)+(BO22*BR22)+(BU22*BX22)+(CA22*CD22)+(CG22*CJ22)+(CM22*CP22)+(CS22*CV22)+(CY22*DB22))-SUM((DG22*DJ22)+(DM22*DP22)+(DS22*DV22)+(DY22*EB22)+(EE22*EH22)+(EK22*EN22)+(EQ22*ET22)+(EW22*EZ22)+(FC22*FF22))</f>
        <v>0</v>
      </c>
      <c r="AL22" s="219" t="e">
        <f>SUM(AJ22/(D22+AK22))</f>
        <v>#DIV/0!</v>
      </c>
      <c r="AM22" s="82" t="e">
        <f>1+AL22</f>
        <v>#DIV/0!</v>
      </c>
      <c r="AN22" s="90" t="e">
        <f>SUM(AM22-1)</f>
        <v>#DIV/0!</v>
      </c>
      <c r="AO22" s="82" t="e">
        <f>SUM(1*(1+AN22))</f>
        <v>#DIV/0!</v>
      </c>
      <c r="AP22" s="84" t="e">
        <f>SUM(AO22-1)</f>
        <v>#DIV/0!</v>
      </c>
      <c r="AQ22" s="90"/>
      <c r="AR22" s="91" t="e">
        <f>SUM(AL22-AB22)</f>
        <v>#DIV/0!</v>
      </c>
      <c r="AS22" s="90"/>
      <c r="AT22" s="92">
        <f>SUM(AW22,BC22,BI22,BO22,BU22,CA22,CG22,CM22,CS22,CY22)</f>
        <v>0</v>
      </c>
      <c r="AU22" s="93">
        <f t="shared" ref="AU22:AU33" si="168">SUM(DG22,DM22,DS22,DY22,EE22,EK22,EQ22,EW22,FC22)</f>
        <v>0</v>
      </c>
      <c r="AV22" s="101"/>
      <c r="AW22" s="78"/>
      <c r="AX22" s="95">
        <f t="shared" ref="AX22:AX33" si="169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AY22" s="96">
        <f t="shared" si="33"/>
        <v>0</v>
      </c>
      <c r="AZ22" s="97">
        <f t="shared" si="34"/>
        <v>0</v>
      </c>
      <c r="BA22" s="102"/>
      <c r="BB22" s="101"/>
      <c r="BC22" s="78"/>
      <c r="BD22" s="95">
        <f t="shared" ref="BD22:BD33" si="170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E22" s="96">
        <f t="shared" si="36"/>
        <v>0</v>
      </c>
      <c r="BF22" s="97">
        <f t="shared" si="37"/>
        <v>0</v>
      </c>
      <c r="BG22" s="102"/>
      <c r="BH22" s="101"/>
      <c r="BI22" s="78"/>
      <c r="BJ22" s="95">
        <f t="shared" ref="BJ22:BJ33" si="171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K22" s="96">
        <f t="shared" si="39"/>
        <v>0</v>
      </c>
      <c r="BL22" s="97">
        <f t="shared" si="40"/>
        <v>0</v>
      </c>
      <c r="BM22" s="102"/>
      <c r="BN22" s="101"/>
      <c r="BO22" s="78"/>
      <c r="BP22" s="95">
        <f t="shared" ref="BP22:BP33" si="172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Q22" s="96">
        <f t="shared" si="42"/>
        <v>0</v>
      </c>
      <c r="BR22" s="97">
        <f t="shared" si="43"/>
        <v>0</v>
      </c>
      <c r="BS22" s="102"/>
      <c r="BT22" s="101"/>
      <c r="BU22" s="78"/>
      <c r="BV22" s="95">
        <f t="shared" ref="BV22:BV33" si="173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W22" s="96">
        <f t="shared" si="45"/>
        <v>0</v>
      </c>
      <c r="BX22" s="97">
        <f t="shared" si="46"/>
        <v>0</v>
      </c>
      <c r="BY22" s="102"/>
      <c r="BZ22" s="101"/>
      <c r="CA22" s="78"/>
      <c r="CB22" s="95">
        <f t="shared" ref="CB22:CB33" si="174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C22" s="96">
        <f t="shared" si="48"/>
        <v>0</v>
      </c>
      <c r="CD22" s="97">
        <f t="shared" si="49"/>
        <v>0</v>
      </c>
      <c r="CE22" s="102"/>
      <c r="CF22" s="101"/>
      <c r="CG22" s="78"/>
      <c r="CH22" s="95">
        <f t="shared" ref="CH22:CH33" si="175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I22" s="96">
        <f t="shared" si="51"/>
        <v>0</v>
      </c>
      <c r="CJ22" s="97">
        <f t="shared" si="52"/>
        <v>0</v>
      </c>
      <c r="CK22" s="102"/>
      <c r="CL22" s="101"/>
      <c r="CM22" s="78"/>
      <c r="CN22" s="95">
        <f t="shared" ref="CN22:CN33" si="176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O22" s="96">
        <f t="shared" si="54"/>
        <v>0</v>
      </c>
      <c r="CP22" s="97">
        <f t="shared" si="55"/>
        <v>0</v>
      </c>
      <c r="CQ22" s="102"/>
      <c r="CR22" s="101"/>
      <c r="CS22" s="78"/>
      <c r="CT22" s="95">
        <f t="shared" ref="CT22:CT33" si="177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U22" s="96">
        <f t="shared" si="57"/>
        <v>0</v>
      </c>
      <c r="CV22" s="97">
        <f t="shared" si="58"/>
        <v>0</v>
      </c>
      <c r="CW22" s="102"/>
      <c r="CX22" s="101"/>
      <c r="CY22" s="78"/>
      <c r="CZ22" s="95">
        <f t="shared" ref="CZ22:CZ33" si="178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A22" s="96">
        <f t="shared" si="60"/>
        <v>0</v>
      </c>
      <c r="DB22" s="97">
        <f t="shared" si="61"/>
        <v>0</v>
      </c>
      <c r="DC22" s="97"/>
      <c r="DD22" s="103"/>
      <c r="DE22" s="97"/>
      <c r="DF22" s="101"/>
      <c r="DG22" s="78"/>
      <c r="DH22" s="95">
        <f t="shared" ref="DH22:DH33" si="179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I22" s="96">
        <f t="shared" si="63"/>
        <v>0</v>
      </c>
      <c r="DJ22" s="97">
        <f t="shared" si="64"/>
        <v>0</v>
      </c>
      <c r="DK22" s="102"/>
      <c r="DL22" s="101"/>
      <c r="DM22" s="78"/>
      <c r="DN22" s="95">
        <f t="shared" ref="DN22:DN33" si="180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O22" s="96">
        <f t="shared" si="66"/>
        <v>0</v>
      </c>
      <c r="DP22" s="97">
        <f t="shared" si="67"/>
        <v>0</v>
      </c>
      <c r="DQ22" s="102"/>
      <c r="DR22" s="101"/>
      <c r="DS22" s="78"/>
      <c r="DT22" s="95">
        <f t="shared" ref="DT22:DT33" si="181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U22" s="96">
        <f t="shared" si="69"/>
        <v>0</v>
      </c>
      <c r="DV22" s="97">
        <f t="shared" si="70"/>
        <v>0</v>
      </c>
      <c r="DW22" s="102"/>
      <c r="DX22" s="101"/>
      <c r="DY22" s="78"/>
      <c r="DZ22" s="95">
        <f t="shared" ref="DZ22:DZ33" si="182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A22" s="96">
        <f t="shared" si="72"/>
        <v>0</v>
      </c>
      <c r="EB22" s="97">
        <f t="shared" si="73"/>
        <v>0</v>
      </c>
      <c r="EC22" s="102"/>
      <c r="ED22" s="101"/>
      <c r="EE22" s="78"/>
      <c r="EF22" s="95">
        <f t="shared" ref="EF22:EF33" si="183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G22" s="96">
        <f t="shared" si="75"/>
        <v>0</v>
      </c>
      <c r="EH22" s="97">
        <f t="shared" si="76"/>
        <v>0</v>
      </c>
      <c r="EI22" s="102"/>
      <c r="EJ22" s="101"/>
      <c r="EK22" s="78"/>
      <c r="EL22" s="95">
        <f t="shared" ref="EL22:EL33" si="184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M22" s="96">
        <f t="shared" si="78"/>
        <v>0</v>
      </c>
      <c r="EN22" s="97">
        <f t="shared" si="79"/>
        <v>0</v>
      </c>
      <c r="EO22" s="102"/>
      <c r="EP22" s="101"/>
      <c r="EQ22" s="78"/>
      <c r="ER22" s="95">
        <f t="shared" ref="ER22:ER33" si="185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S22" s="96">
        <f t="shared" si="81"/>
        <v>0</v>
      </c>
      <c r="ET22" s="97">
        <f t="shared" si="82"/>
        <v>0</v>
      </c>
      <c r="EU22" s="102"/>
      <c r="EV22" s="101"/>
      <c r="EW22" s="78"/>
      <c r="EX22" s="95">
        <f t="shared" ref="EX22:EX33" si="186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Y22" s="96">
        <f t="shared" si="84"/>
        <v>0</v>
      </c>
      <c r="EZ22" s="97">
        <f t="shared" si="85"/>
        <v>0</v>
      </c>
      <c r="FA22" s="102"/>
      <c r="FB22" s="101"/>
      <c r="FC22" s="78"/>
      <c r="FD22" s="95">
        <f t="shared" ref="FD22:FD33" si="187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FE22" s="96">
        <f t="shared" si="87"/>
        <v>0</v>
      </c>
      <c r="FF22" s="97">
        <f t="shared" si="88"/>
        <v>0</v>
      </c>
      <c r="FG22" s="102"/>
      <c r="FH22" s="97"/>
      <c r="FI22" s="103"/>
      <c r="FJ22" s="97"/>
      <c r="FK22" s="48" t="str">
        <f>CONCATENATE(FR22,FT22,FS22,FT22,FU22)</f>
        <v>1/1/2009</v>
      </c>
      <c r="FL22" s="171" t="e">
        <f t="shared" ref="FL22:FL33" si="188">-IF($FN$4=$FY$1,D22*($FN$3/12),IF($FN$4=$FY$2,N22*($FN$3/12),IF($FN$4=$FY$3,D22*($FN$3/4),IF($FN$4=$FY$4,N22*($FN$3/4)))))</f>
        <v>#DIV/0!</v>
      </c>
      <c r="FM22" s="95">
        <f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FN22" s="96">
        <f>DAY(FK22)</f>
        <v>1</v>
      </c>
      <c r="FO22" s="97">
        <f t="shared" ref="FO22:FO33" si="189">IF(FN22=1,100%,IF(FN22=DAY(A22),0%,))</f>
        <v>1</v>
      </c>
      <c r="FP22" s="102"/>
      <c r="FR22" s="52">
        <f t="shared" si="17"/>
        <v>1</v>
      </c>
      <c r="FS22" s="169">
        <f>IF(ISNUMBER(SEARCH("*advance*",$FN$4)),1,IF(ISNUMBER(SEARCH("*arrears*",$FN$4)),(DAY(A22)),""))</f>
        <v>1</v>
      </c>
      <c r="FT22" s="168" t="s">
        <v>98</v>
      </c>
      <c r="FU22" s="170">
        <f t="shared" si="18"/>
        <v>2009</v>
      </c>
    </row>
    <row r="23" spans="1:177" s="104" customFormat="1">
      <c r="A23" s="182">
        <f>A22+28</f>
        <v>39872</v>
      </c>
      <c r="B23" s="183">
        <f>C22</f>
        <v>0</v>
      </c>
      <c r="C23" s="79">
        <v>0</v>
      </c>
      <c r="D23" s="216" t="e">
        <f>N22</f>
        <v>#DIV/0!</v>
      </c>
      <c r="E23" s="217" t="e">
        <f t="shared" ref="E23:E33" si="190">B23*AB23</f>
        <v>#DIV/0!</v>
      </c>
      <c r="F23" s="217" t="e">
        <f t="shared" si="157"/>
        <v>#DIV/0!</v>
      </c>
      <c r="G23" s="217" t="e">
        <f t="shared" ref="G23:G33" si="191">E23+F23</f>
        <v>#DIV/0!</v>
      </c>
      <c r="H23" s="217" t="e">
        <f t="shared" ref="H23:H33" si="192">H22+G23</f>
        <v>#DIV/0!</v>
      </c>
      <c r="I23" s="217" t="e">
        <f t="shared" ref="I23:I33" si="193">-G23*$FN$5</f>
        <v>#DIV/0!</v>
      </c>
      <c r="J23" s="217" t="e">
        <f t="shared" si="158"/>
        <v>#DIV/0!</v>
      </c>
      <c r="K23" s="217" t="e">
        <f t="shared" si="159"/>
        <v>#DIV/0!</v>
      </c>
      <c r="L23" s="217" t="e">
        <f t="shared" si="160"/>
        <v>#DIV/0!</v>
      </c>
      <c r="M23" s="217" t="e">
        <f t="shared" ref="M23:M25" si="194">G23+L23</f>
        <v>#DIV/0!</v>
      </c>
      <c r="N23" s="218" t="e">
        <f t="shared" ref="N23:N33" si="195">D23+AT23-AU23+M23</f>
        <v>#DIV/0!</v>
      </c>
      <c r="O23" s="99"/>
      <c r="P23" s="81" t="e">
        <f t="shared" ref="P23:P33" si="196">SUM((C23-AT23+AU23)/C22)-1</f>
        <v>#DIV/0!</v>
      </c>
      <c r="Q23" s="122" t="e">
        <f>SUM(1+P23)*Q22</f>
        <v>#DIV/0!</v>
      </c>
      <c r="R23" s="100" t="e">
        <f t="shared" si="3"/>
        <v>#DIV/0!</v>
      </c>
      <c r="S23" s="82" t="e">
        <f>SUM(1+P23)*S22</f>
        <v>#DIV/0!</v>
      </c>
      <c r="T23" s="84" t="e">
        <f t="shared" si="96"/>
        <v>#DIV/0!</v>
      </c>
      <c r="U23" s="89" t="e">
        <f>SUM(B23+(((AW23/28)*(28-0))+((#REF!/28)*(28-0))+((#REF!/28)*(28-0))+((#REF!/28)*(28-0))-((#REF!/28)*(28-0))-((#REF!/28)*(28-0))-((#REF!/28)*(28-0))-((#REF!/28)*(28-0))-((#REF!/28)*(28-0))-((#REF!/28)*(28-0))-((#REF!/28)*(28-0))))</f>
        <v>#REF!</v>
      </c>
      <c r="V23" s="90" t="e">
        <f t="shared" si="161"/>
        <v>#REF!</v>
      </c>
      <c r="W23" s="90" t="e">
        <f t="shared" ref="W23:W33" si="197">SUM(W22*(1+V23))</f>
        <v>#REF!</v>
      </c>
      <c r="X23" s="90" t="e">
        <f>SUM(X22*(1+V23))</f>
        <v>#REF!</v>
      </c>
      <c r="Y23" s="90"/>
      <c r="Z23" s="88">
        <f t="shared" si="162"/>
        <v>0</v>
      </c>
      <c r="AA23" s="89">
        <f t="shared" si="163"/>
        <v>0</v>
      </c>
      <c r="AB23" s="90" t="e">
        <f t="shared" si="164"/>
        <v>#DIV/0!</v>
      </c>
      <c r="AC23" s="122" t="e">
        <f>SUM(1+AB23)*AC22</f>
        <v>#DIV/0!</v>
      </c>
      <c r="AD23" s="100" t="e">
        <f t="shared" si="165"/>
        <v>#DIV/0!</v>
      </c>
      <c r="AE23" s="82" t="e">
        <f>SUM(1+AB23)*AE22</f>
        <v>#DIV/0!</v>
      </c>
      <c r="AF23" s="84" t="e">
        <f t="shared" si="166"/>
        <v>#DIV/0!</v>
      </c>
      <c r="AG23" s="90"/>
      <c r="AH23" s="91" t="e">
        <f t="shared" si="167"/>
        <v>#DIV/0!</v>
      </c>
      <c r="AI23" s="90"/>
      <c r="AJ23" s="88" t="e">
        <f>SUM(N23-D23-AT23+AU23)</f>
        <v>#DIV/0!</v>
      </c>
      <c r="AK23" s="89">
        <f>SUM((AW23*AZ23)+(BC23*BF23)+(BI23*BL23)+(BO23*BR23)+(BU23*BX23)+(CA23*CD23)+(CG23*CJ23)+(CM23*CP23)+(CS23*CV23)+(CY23*DB23))-SUM((DG23*DJ23)+(DM23*DP23)+(DS23*DV23)+(DY23*EB23)+(EE23*EH23)+(EK23*EN23)+(EQ23*ET23)+(EW23*EZ23)+(FC23*FF23))</f>
        <v>0</v>
      </c>
      <c r="AL23" s="90" t="e">
        <f>SUM(AJ23/(D23+AK23))</f>
        <v>#DIV/0!</v>
      </c>
      <c r="AM23" s="82" t="e">
        <f>SUM(1+AL23)*AM22</f>
        <v>#DIV/0!</v>
      </c>
      <c r="AN23" s="100" t="e">
        <f>SUM(AM23-1)</f>
        <v>#DIV/0!</v>
      </c>
      <c r="AO23" s="105" t="e">
        <f>SUM(1+AL23)*AO22</f>
        <v>#DIV/0!</v>
      </c>
      <c r="AP23" s="84" t="e">
        <f>SUM(AO23-1)</f>
        <v>#DIV/0!</v>
      </c>
      <c r="AQ23" s="90"/>
      <c r="AR23" s="91" t="e">
        <f t="shared" ref="AR23:AR32" si="198">SUM(AL23-AB23)</f>
        <v>#DIV/0!</v>
      </c>
      <c r="AS23" s="90"/>
      <c r="AT23" s="92">
        <f t="shared" ref="AT23:AT32" si="199">SUM(AW23,BC23,BI23,BO23,BU23,CA23,CG23,CM23,CS23,CY23)</f>
        <v>0</v>
      </c>
      <c r="AU23" s="93">
        <f t="shared" si="168"/>
        <v>0</v>
      </c>
      <c r="AV23" s="101"/>
      <c r="AW23" s="78"/>
      <c r="AX23" s="95">
        <f t="shared" si="169"/>
        <v>28</v>
      </c>
      <c r="AY23" s="96">
        <f t="shared" si="33"/>
        <v>0</v>
      </c>
      <c r="AZ23" s="97">
        <f t="shared" si="34"/>
        <v>0</v>
      </c>
      <c r="BA23" s="102"/>
      <c r="BB23" s="101"/>
      <c r="BC23" s="78"/>
      <c r="BD23" s="95">
        <f t="shared" si="170"/>
        <v>28</v>
      </c>
      <c r="BE23" s="96">
        <f t="shared" si="36"/>
        <v>0</v>
      </c>
      <c r="BF23" s="97">
        <f t="shared" si="37"/>
        <v>0</v>
      </c>
      <c r="BG23" s="102"/>
      <c r="BH23" s="101"/>
      <c r="BI23" s="78"/>
      <c r="BJ23" s="95">
        <f t="shared" si="171"/>
        <v>28</v>
      </c>
      <c r="BK23" s="96">
        <f t="shared" si="39"/>
        <v>0</v>
      </c>
      <c r="BL23" s="97">
        <f t="shared" si="40"/>
        <v>0</v>
      </c>
      <c r="BM23" s="102"/>
      <c r="BN23" s="101"/>
      <c r="BO23" s="78"/>
      <c r="BP23" s="95">
        <f t="shared" si="172"/>
        <v>28</v>
      </c>
      <c r="BQ23" s="96">
        <f t="shared" si="42"/>
        <v>0</v>
      </c>
      <c r="BR23" s="97">
        <f t="shared" si="43"/>
        <v>0</v>
      </c>
      <c r="BS23" s="102"/>
      <c r="BT23" s="101"/>
      <c r="BU23" s="78"/>
      <c r="BV23" s="95">
        <f t="shared" si="173"/>
        <v>28</v>
      </c>
      <c r="BW23" s="96">
        <f t="shared" si="45"/>
        <v>0</v>
      </c>
      <c r="BX23" s="97">
        <f t="shared" si="46"/>
        <v>0</v>
      </c>
      <c r="BY23" s="102"/>
      <c r="BZ23" s="101"/>
      <c r="CA23" s="78"/>
      <c r="CB23" s="95">
        <f t="shared" si="174"/>
        <v>28</v>
      </c>
      <c r="CC23" s="96">
        <f t="shared" si="48"/>
        <v>0</v>
      </c>
      <c r="CD23" s="97">
        <f t="shared" si="49"/>
        <v>0</v>
      </c>
      <c r="CE23" s="102"/>
      <c r="CF23" s="101"/>
      <c r="CG23" s="78"/>
      <c r="CH23" s="95">
        <f t="shared" si="175"/>
        <v>28</v>
      </c>
      <c r="CI23" s="96">
        <f t="shared" si="51"/>
        <v>0</v>
      </c>
      <c r="CJ23" s="97">
        <f t="shared" si="52"/>
        <v>0</v>
      </c>
      <c r="CK23" s="102"/>
      <c r="CL23" s="101"/>
      <c r="CM23" s="78"/>
      <c r="CN23" s="95">
        <f t="shared" si="176"/>
        <v>28</v>
      </c>
      <c r="CO23" s="96">
        <f t="shared" si="54"/>
        <v>0</v>
      </c>
      <c r="CP23" s="97">
        <f t="shared" si="55"/>
        <v>0</v>
      </c>
      <c r="CQ23" s="102"/>
      <c r="CR23" s="101"/>
      <c r="CS23" s="78"/>
      <c r="CT23" s="95">
        <f t="shared" si="177"/>
        <v>28</v>
      </c>
      <c r="CU23" s="96">
        <f t="shared" si="57"/>
        <v>0</v>
      </c>
      <c r="CV23" s="97">
        <f t="shared" si="58"/>
        <v>0</v>
      </c>
      <c r="CW23" s="102"/>
      <c r="CX23" s="101"/>
      <c r="CY23" s="78"/>
      <c r="CZ23" s="95">
        <f t="shared" si="178"/>
        <v>28</v>
      </c>
      <c r="DA23" s="96">
        <f t="shared" si="60"/>
        <v>0</v>
      </c>
      <c r="DB23" s="97">
        <f t="shared" si="61"/>
        <v>0</v>
      </c>
      <c r="DC23" s="97"/>
      <c r="DD23" s="103"/>
      <c r="DE23" s="97"/>
      <c r="DF23" s="101"/>
      <c r="DG23" s="78"/>
      <c r="DH23" s="95">
        <f t="shared" si="179"/>
        <v>28</v>
      </c>
      <c r="DI23" s="96">
        <f t="shared" si="63"/>
        <v>0</v>
      </c>
      <c r="DJ23" s="97">
        <f t="shared" si="64"/>
        <v>0</v>
      </c>
      <c r="DK23" s="102"/>
      <c r="DL23" s="101"/>
      <c r="DM23" s="78"/>
      <c r="DN23" s="95">
        <f t="shared" si="180"/>
        <v>28</v>
      </c>
      <c r="DO23" s="96">
        <f t="shared" si="66"/>
        <v>0</v>
      </c>
      <c r="DP23" s="97">
        <f t="shared" si="67"/>
        <v>0</v>
      </c>
      <c r="DQ23" s="102"/>
      <c r="DR23" s="101"/>
      <c r="DS23" s="78"/>
      <c r="DT23" s="95">
        <f t="shared" si="181"/>
        <v>28</v>
      </c>
      <c r="DU23" s="96">
        <f t="shared" si="69"/>
        <v>0</v>
      </c>
      <c r="DV23" s="97">
        <f t="shared" si="70"/>
        <v>0</v>
      </c>
      <c r="DW23" s="102"/>
      <c r="DX23" s="101"/>
      <c r="DY23" s="78"/>
      <c r="DZ23" s="95">
        <f t="shared" si="182"/>
        <v>28</v>
      </c>
      <c r="EA23" s="96">
        <f t="shared" si="72"/>
        <v>0</v>
      </c>
      <c r="EB23" s="97">
        <f t="shared" si="73"/>
        <v>0</v>
      </c>
      <c r="EC23" s="102"/>
      <c r="ED23" s="101"/>
      <c r="EE23" s="78"/>
      <c r="EF23" s="95">
        <f t="shared" si="183"/>
        <v>28</v>
      </c>
      <c r="EG23" s="96">
        <f t="shared" si="75"/>
        <v>0</v>
      </c>
      <c r="EH23" s="97">
        <f t="shared" si="76"/>
        <v>0</v>
      </c>
      <c r="EI23" s="102"/>
      <c r="EJ23" s="101"/>
      <c r="EK23" s="78"/>
      <c r="EL23" s="95">
        <f t="shared" si="184"/>
        <v>28</v>
      </c>
      <c r="EM23" s="96">
        <f t="shared" si="78"/>
        <v>0</v>
      </c>
      <c r="EN23" s="97">
        <f t="shared" si="79"/>
        <v>0</v>
      </c>
      <c r="EO23" s="102"/>
      <c r="EP23" s="101"/>
      <c r="EQ23" s="78"/>
      <c r="ER23" s="95">
        <f t="shared" si="185"/>
        <v>28</v>
      </c>
      <c r="ES23" s="96">
        <f t="shared" si="81"/>
        <v>0</v>
      </c>
      <c r="ET23" s="97">
        <f t="shared" si="82"/>
        <v>0</v>
      </c>
      <c r="EU23" s="102"/>
      <c r="EV23" s="101"/>
      <c r="EW23" s="78"/>
      <c r="EX23" s="95">
        <f t="shared" si="186"/>
        <v>28</v>
      </c>
      <c r="EY23" s="96">
        <f t="shared" si="84"/>
        <v>0</v>
      </c>
      <c r="EZ23" s="97">
        <f t="shared" si="85"/>
        <v>0</v>
      </c>
      <c r="FA23" s="102"/>
      <c r="FB23" s="101"/>
      <c r="FC23" s="78"/>
      <c r="FD23" s="95">
        <f t="shared" si="187"/>
        <v>28</v>
      </c>
      <c r="FE23" s="96">
        <f t="shared" si="87"/>
        <v>0</v>
      </c>
      <c r="FF23" s="97">
        <f t="shared" si="88"/>
        <v>0</v>
      </c>
      <c r="FG23" s="102"/>
      <c r="FH23" s="97"/>
      <c r="FI23" s="103"/>
      <c r="FJ23" s="97"/>
      <c r="FK23" s="48" t="str">
        <f t="shared" ref="FK23:FK33" si="200">CONCATENATE(FR23,FT23,FS23,FT23,FU23)</f>
        <v>2/1/2009</v>
      </c>
      <c r="FL23" s="171" t="e">
        <f t="shared" si="188"/>
        <v>#DIV/0!</v>
      </c>
      <c r="FM23" s="95">
        <f t="shared" ref="FM23:FM33" si="201">IF((MONTH($A23)=1),31,IF((MONTH($A23)=2),28,IF((MONTH($A23)=3),31,IF((MONTH($A23)=4),30,IF((MONTH($A23)=5),31,IF((MONTH($A23)=6),30,IF((MONTH($A23)=7),31,IF((MONTH($A23)=8),31,IF((MONTH($A23)=9),30,IF((MONTH($A23)=10),31,IF((MONTH($A23)=11),30,IF((MONTH($A23)=12),31,0))))))))))))</f>
        <v>28</v>
      </c>
      <c r="FN23" s="96">
        <f t="shared" ref="FN23:FN33" si="202">DAY(FK23)</f>
        <v>1</v>
      </c>
      <c r="FO23" s="97">
        <f t="shared" si="189"/>
        <v>1</v>
      </c>
      <c r="FP23" s="102"/>
      <c r="FR23" s="52">
        <f t="shared" si="17"/>
        <v>2</v>
      </c>
      <c r="FS23" s="169">
        <f>IF(ISNUMBER(SEARCH("*advance*",$FN$4)),1,IF(ISNUMBER(SEARCH("*arrears*",$FN$4)),(DAY(A23)),""))</f>
        <v>1</v>
      </c>
      <c r="FT23" s="168" t="s">
        <v>98</v>
      </c>
      <c r="FU23" s="170">
        <f t="shared" si="18"/>
        <v>2009</v>
      </c>
    </row>
    <row r="24" spans="1:177" s="52" customFormat="1">
      <c r="A24" s="182">
        <f>A23+31</f>
        <v>39903</v>
      </c>
      <c r="B24" s="183">
        <f t="shared" ref="B24:B33" si="203">C23</f>
        <v>0</v>
      </c>
      <c r="C24" s="79">
        <v>0</v>
      </c>
      <c r="D24" s="216" t="e">
        <f t="shared" ref="D24:D33" si="204">N23</f>
        <v>#DIV/0!</v>
      </c>
      <c r="E24" s="217" t="e">
        <f t="shared" si="190"/>
        <v>#DIV/0!</v>
      </c>
      <c r="F24" s="217" t="e">
        <f t="shared" si="157"/>
        <v>#DIV/0!</v>
      </c>
      <c r="G24" s="217" t="e">
        <f t="shared" si="191"/>
        <v>#DIV/0!</v>
      </c>
      <c r="H24" s="217" t="e">
        <f t="shared" si="192"/>
        <v>#DIV/0!</v>
      </c>
      <c r="I24" s="217" t="e">
        <f t="shared" si="193"/>
        <v>#DIV/0!</v>
      </c>
      <c r="J24" s="217" t="e">
        <f t="shared" si="158"/>
        <v>#DIV/0!</v>
      </c>
      <c r="K24" s="217" t="e">
        <f t="shared" si="159"/>
        <v>#DIV/0!</v>
      </c>
      <c r="L24" s="217" t="e">
        <f t="shared" si="160"/>
        <v>#DIV/0!</v>
      </c>
      <c r="M24" s="217" t="e">
        <f t="shared" si="194"/>
        <v>#DIV/0!</v>
      </c>
      <c r="N24" s="218" t="e">
        <f t="shared" si="195"/>
        <v>#DIV/0!</v>
      </c>
      <c r="O24" s="80"/>
      <c r="P24" s="81" t="e">
        <f t="shared" si="196"/>
        <v>#DIV/0!</v>
      </c>
      <c r="Q24" s="123" t="e">
        <f>SUM(1+P24)*Q23</f>
        <v>#DIV/0!</v>
      </c>
      <c r="R24" s="83" t="e">
        <f t="shared" si="3"/>
        <v>#DIV/0!</v>
      </c>
      <c r="S24" s="105" t="e">
        <f t="shared" ref="S24:S33" si="205">SUM(1+P24)*S23</f>
        <v>#DIV/0!</v>
      </c>
      <c r="T24" s="106" t="e">
        <f t="shared" si="96"/>
        <v>#DIV/0!</v>
      </c>
      <c r="U24" s="85" t="e">
        <f>SUM(B24+(((AW24/31)*(31-0))+((#REF!/31)*(31-0))+((#REF!/31)*(31-0))+((#REF!/31)*(31-0))-((#REF!/31)*(31-0))-((#REF!/31)*(31-0))-((#REF!/31)*(31-0))-((#REF!/31)*(31-0))-((#REF!/31)*(31-0))-((#REF!/31)*(31-0))-((#REF!/31)*(31-0))))</f>
        <v>#REF!</v>
      </c>
      <c r="V24" s="86" t="e">
        <f t="shared" si="161"/>
        <v>#REF!</v>
      </c>
      <c r="W24" s="87" t="e">
        <f t="shared" si="197"/>
        <v>#REF!</v>
      </c>
      <c r="X24" s="87" t="e">
        <f t="shared" ref="X24:X33" si="206">SUM(X23*(1+V24))</f>
        <v>#REF!</v>
      </c>
      <c r="Y24" s="87"/>
      <c r="Z24" s="113">
        <f t="shared" si="162"/>
        <v>0</v>
      </c>
      <c r="AA24" s="89">
        <f t="shared" si="163"/>
        <v>0</v>
      </c>
      <c r="AB24" s="87" t="e">
        <f t="shared" si="164"/>
        <v>#DIV/0!</v>
      </c>
      <c r="AC24" s="123" t="e">
        <f t="shared" ref="AC24:AC33" si="207">SUM(1+AB24)*AC23</f>
        <v>#DIV/0!</v>
      </c>
      <c r="AD24" s="83" t="e">
        <f t="shared" si="165"/>
        <v>#DIV/0!</v>
      </c>
      <c r="AE24" s="105" t="e">
        <f t="shared" ref="AE24:AE33" si="208">SUM(1+AB24)*AE23</f>
        <v>#DIV/0!</v>
      </c>
      <c r="AF24" s="106" t="e">
        <f t="shared" si="166"/>
        <v>#DIV/0!</v>
      </c>
      <c r="AG24" s="87"/>
      <c r="AH24" s="107" t="e">
        <f t="shared" si="167"/>
        <v>#DIV/0!</v>
      </c>
      <c r="AI24" s="90"/>
      <c r="AJ24" s="88" t="e">
        <f t="shared" ref="AJ24:AJ33" si="209">SUM(N24-D24-AT24+AU24)</f>
        <v>#DIV/0!</v>
      </c>
      <c r="AK24" s="89">
        <f t="shared" ref="AK24:AK33" si="210">SUM((AW24*AZ24)+(BC24*BF24)+(BI24*BL24)+(BO24*BR24)+(BU24*BX24)+(CA24*CD24)+(CG24*CJ24)+(CM24*CP24)+(CS24*CV24)+(CY24*DB24))-SUM((DG24*DJ24)+(DM24*DP24)+(DS24*DV24)+(DY24*EB24)+(EE24*EH24)+(EK24*EN24)+(EQ24*ET24)+(EW24*EZ24)+(FC24*FF24))</f>
        <v>0</v>
      </c>
      <c r="AL24" s="90" t="e">
        <f t="shared" ref="AL24:AL33" si="211">SUM(AJ24/(D24+AK24))</f>
        <v>#DIV/0!</v>
      </c>
      <c r="AM24" s="82" t="e">
        <f>SUM(1+AL24)*AM23</f>
        <v>#DIV/0!</v>
      </c>
      <c r="AN24" s="90" t="e">
        <f t="shared" ref="AN24:AN33" si="212">SUM(AM24-1)</f>
        <v>#DIV/0!</v>
      </c>
      <c r="AO24" s="82" t="e">
        <f>SUM(1*(1+AN24))</f>
        <v>#DIV/0!</v>
      </c>
      <c r="AP24" s="84" t="e">
        <f t="shared" ref="AP24:AP33" si="213">SUM(AO24-1)</f>
        <v>#DIV/0!</v>
      </c>
      <c r="AQ24" s="90"/>
      <c r="AR24" s="91" t="e">
        <f t="shared" si="198"/>
        <v>#DIV/0!</v>
      </c>
      <c r="AS24" s="90"/>
      <c r="AT24" s="92">
        <f t="shared" si="199"/>
        <v>0</v>
      </c>
      <c r="AU24" s="93">
        <f t="shared" si="168"/>
        <v>0</v>
      </c>
      <c r="AV24" s="101"/>
      <c r="AW24" s="78"/>
      <c r="AX24" s="95">
        <f t="shared" si="169"/>
        <v>31</v>
      </c>
      <c r="AY24" s="96">
        <f t="shared" si="33"/>
        <v>0</v>
      </c>
      <c r="AZ24" s="97">
        <f t="shared" si="34"/>
        <v>0</v>
      </c>
      <c r="BA24" s="102"/>
      <c r="BB24" s="101"/>
      <c r="BC24" s="78"/>
      <c r="BD24" s="95">
        <f t="shared" si="170"/>
        <v>31</v>
      </c>
      <c r="BE24" s="96">
        <f t="shared" si="36"/>
        <v>0</v>
      </c>
      <c r="BF24" s="97">
        <f t="shared" si="37"/>
        <v>0</v>
      </c>
      <c r="BG24" s="102"/>
      <c r="BH24" s="101"/>
      <c r="BI24" s="78"/>
      <c r="BJ24" s="95">
        <f t="shared" si="171"/>
        <v>31</v>
      </c>
      <c r="BK24" s="96">
        <f t="shared" si="39"/>
        <v>0</v>
      </c>
      <c r="BL24" s="97">
        <f t="shared" si="40"/>
        <v>0</v>
      </c>
      <c r="BM24" s="102"/>
      <c r="BN24" s="101"/>
      <c r="BO24" s="78"/>
      <c r="BP24" s="95">
        <f t="shared" si="172"/>
        <v>31</v>
      </c>
      <c r="BQ24" s="96">
        <f t="shared" si="42"/>
        <v>0</v>
      </c>
      <c r="BR24" s="97">
        <f t="shared" si="43"/>
        <v>0</v>
      </c>
      <c r="BS24" s="102"/>
      <c r="BT24" s="101"/>
      <c r="BU24" s="78"/>
      <c r="BV24" s="95">
        <f t="shared" si="173"/>
        <v>31</v>
      </c>
      <c r="BW24" s="96">
        <f t="shared" si="45"/>
        <v>0</v>
      </c>
      <c r="BX24" s="97">
        <f t="shared" si="46"/>
        <v>0</v>
      </c>
      <c r="BY24" s="102"/>
      <c r="BZ24" s="101"/>
      <c r="CA24" s="78"/>
      <c r="CB24" s="95">
        <f t="shared" si="174"/>
        <v>31</v>
      </c>
      <c r="CC24" s="96">
        <f t="shared" si="48"/>
        <v>0</v>
      </c>
      <c r="CD24" s="97">
        <f t="shared" si="49"/>
        <v>0</v>
      </c>
      <c r="CE24" s="102"/>
      <c r="CF24" s="101"/>
      <c r="CG24" s="78"/>
      <c r="CH24" s="95">
        <f t="shared" si="175"/>
        <v>31</v>
      </c>
      <c r="CI24" s="96">
        <f t="shared" si="51"/>
        <v>0</v>
      </c>
      <c r="CJ24" s="97">
        <f t="shared" si="52"/>
        <v>0</v>
      </c>
      <c r="CK24" s="102"/>
      <c r="CL24" s="101"/>
      <c r="CM24" s="78"/>
      <c r="CN24" s="95">
        <f t="shared" si="176"/>
        <v>31</v>
      </c>
      <c r="CO24" s="96">
        <f t="shared" si="54"/>
        <v>0</v>
      </c>
      <c r="CP24" s="97">
        <f t="shared" si="55"/>
        <v>0</v>
      </c>
      <c r="CQ24" s="102"/>
      <c r="CR24" s="101"/>
      <c r="CS24" s="78"/>
      <c r="CT24" s="95">
        <f t="shared" si="177"/>
        <v>31</v>
      </c>
      <c r="CU24" s="96">
        <f t="shared" si="57"/>
        <v>0</v>
      </c>
      <c r="CV24" s="97">
        <f t="shared" si="58"/>
        <v>0</v>
      </c>
      <c r="CW24" s="102"/>
      <c r="CX24" s="101"/>
      <c r="CY24" s="78"/>
      <c r="CZ24" s="95">
        <f t="shared" si="178"/>
        <v>31</v>
      </c>
      <c r="DA24" s="96">
        <f t="shared" si="60"/>
        <v>0</v>
      </c>
      <c r="DB24" s="97">
        <f t="shared" si="61"/>
        <v>0</v>
      </c>
      <c r="DC24" s="117"/>
      <c r="DD24" s="103"/>
      <c r="DE24" s="117"/>
      <c r="DF24" s="101"/>
      <c r="DG24" s="78"/>
      <c r="DH24" s="95">
        <f t="shared" si="179"/>
        <v>31</v>
      </c>
      <c r="DI24" s="96">
        <f t="shared" si="63"/>
        <v>0</v>
      </c>
      <c r="DJ24" s="97">
        <f t="shared" si="64"/>
        <v>0</v>
      </c>
      <c r="DK24" s="102"/>
      <c r="DL24" s="101"/>
      <c r="DM24" s="78"/>
      <c r="DN24" s="95">
        <f t="shared" si="180"/>
        <v>31</v>
      </c>
      <c r="DO24" s="96">
        <f t="shared" si="66"/>
        <v>0</v>
      </c>
      <c r="DP24" s="97">
        <f t="shared" si="67"/>
        <v>0</v>
      </c>
      <c r="DQ24" s="102"/>
      <c r="DR24" s="101"/>
      <c r="DS24" s="78"/>
      <c r="DT24" s="95">
        <f t="shared" si="181"/>
        <v>31</v>
      </c>
      <c r="DU24" s="96">
        <f t="shared" si="69"/>
        <v>0</v>
      </c>
      <c r="DV24" s="97">
        <f t="shared" si="70"/>
        <v>0</v>
      </c>
      <c r="DW24" s="102"/>
      <c r="DX24" s="101"/>
      <c r="DY24" s="78"/>
      <c r="DZ24" s="95">
        <f t="shared" si="182"/>
        <v>31</v>
      </c>
      <c r="EA24" s="96">
        <f t="shared" si="72"/>
        <v>0</v>
      </c>
      <c r="EB24" s="97">
        <f t="shared" si="73"/>
        <v>0</v>
      </c>
      <c r="EC24" s="102"/>
      <c r="ED24" s="101"/>
      <c r="EE24" s="78"/>
      <c r="EF24" s="95">
        <f t="shared" si="183"/>
        <v>31</v>
      </c>
      <c r="EG24" s="96">
        <f t="shared" si="75"/>
        <v>0</v>
      </c>
      <c r="EH24" s="97">
        <f t="shared" si="76"/>
        <v>0</v>
      </c>
      <c r="EI24" s="102"/>
      <c r="EJ24" s="101"/>
      <c r="EK24" s="78"/>
      <c r="EL24" s="95">
        <f t="shared" si="184"/>
        <v>31</v>
      </c>
      <c r="EM24" s="96">
        <f t="shared" si="78"/>
        <v>0</v>
      </c>
      <c r="EN24" s="97">
        <f t="shared" si="79"/>
        <v>0</v>
      </c>
      <c r="EO24" s="102"/>
      <c r="EP24" s="101"/>
      <c r="EQ24" s="78"/>
      <c r="ER24" s="95">
        <f t="shared" si="185"/>
        <v>31</v>
      </c>
      <c r="ES24" s="96">
        <f t="shared" si="81"/>
        <v>0</v>
      </c>
      <c r="ET24" s="97">
        <f t="shared" si="82"/>
        <v>0</v>
      </c>
      <c r="EU24" s="102"/>
      <c r="EV24" s="101"/>
      <c r="EW24" s="78"/>
      <c r="EX24" s="95">
        <f t="shared" si="186"/>
        <v>31</v>
      </c>
      <c r="EY24" s="96">
        <f t="shared" si="84"/>
        <v>0</v>
      </c>
      <c r="EZ24" s="97">
        <f t="shared" si="85"/>
        <v>0</v>
      </c>
      <c r="FA24" s="102"/>
      <c r="FB24" s="101"/>
      <c r="FC24" s="78"/>
      <c r="FD24" s="95">
        <f t="shared" si="187"/>
        <v>31</v>
      </c>
      <c r="FE24" s="96">
        <f t="shared" si="87"/>
        <v>0</v>
      </c>
      <c r="FF24" s="97">
        <f t="shared" si="88"/>
        <v>0</v>
      </c>
      <c r="FG24" s="102"/>
      <c r="FH24" s="117"/>
      <c r="FI24" s="103"/>
      <c r="FJ24" s="117"/>
      <c r="FK24" s="48" t="str">
        <f t="shared" si="200"/>
        <v>3/1/2009</v>
      </c>
      <c r="FL24" s="171" t="e">
        <f t="shared" si="188"/>
        <v>#DIV/0!</v>
      </c>
      <c r="FM24" s="95">
        <f t="shared" si="201"/>
        <v>31</v>
      </c>
      <c r="FN24" s="96">
        <f t="shared" si="202"/>
        <v>1</v>
      </c>
      <c r="FO24" s="97">
        <f t="shared" si="189"/>
        <v>1</v>
      </c>
      <c r="FP24" s="102"/>
      <c r="FR24" s="52">
        <f t="shared" si="17"/>
        <v>3</v>
      </c>
      <c r="FS24" s="169">
        <f t="shared" ref="FS24:FS33" si="214">IF(ISNUMBER(SEARCH("*advance*",$FN$4)),1,IF(ISNUMBER(SEARCH("*arrears*",$FN$4)),(DAY(A24)),""))</f>
        <v>1</v>
      </c>
      <c r="FT24" s="168" t="s">
        <v>98</v>
      </c>
      <c r="FU24" s="170">
        <f t="shared" si="18"/>
        <v>2009</v>
      </c>
    </row>
    <row r="25" spans="1:177" s="52" customFormat="1">
      <c r="A25" s="182">
        <f>A24+30</f>
        <v>39933</v>
      </c>
      <c r="B25" s="183">
        <f t="shared" si="203"/>
        <v>0</v>
      </c>
      <c r="C25" s="79">
        <v>0</v>
      </c>
      <c r="D25" s="216" t="e">
        <f t="shared" si="204"/>
        <v>#DIV/0!</v>
      </c>
      <c r="E25" s="217" t="e">
        <f t="shared" si="190"/>
        <v>#DIV/0!</v>
      </c>
      <c r="F25" s="217" t="e">
        <f t="shared" si="157"/>
        <v>#DIV/0!</v>
      </c>
      <c r="G25" s="217" t="e">
        <f t="shared" si="191"/>
        <v>#DIV/0!</v>
      </c>
      <c r="H25" s="217" t="e">
        <f t="shared" si="192"/>
        <v>#DIV/0!</v>
      </c>
      <c r="I25" s="217" t="e">
        <f>-G25*$FN$5</f>
        <v>#DIV/0!</v>
      </c>
      <c r="J25" s="217" t="e">
        <f t="shared" si="158"/>
        <v>#DIV/0!</v>
      </c>
      <c r="K25" s="217" t="e">
        <f t="shared" si="159"/>
        <v>#DIV/0!</v>
      </c>
      <c r="L25" s="217" t="e">
        <f t="shared" si="160"/>
        <v>#DIV/0!</v>
      </c>
      <c r="M25" s="217" t="e">
        <f t="shared" si="194"/>
        <v>#DIV/0!</v>
      </c>
      <c r="N25" s="218" t="e">
        <f t="shared" si="195"/>
        <v>#DIV/0!</v>
      </c>
      <c r="O25" s="80"/>
      <c r="P25" s="81" t="e">
        <f t="shared" si="196"/>
        <v>#DIV/0!</v>
      </c>
      <c r="Q25" s="123" t="e">
        <f t="shared" ref="Q25:Q33" si="215">SUM(1+P25)*Q24</f>
        <v>#DIV/0!</v>
      </c>
      <c r="R25" s="83" t="e">
        <f t="shared" si="3"/>
        <v>#DIV/0!</v>
      </c>
      <c r="S25" s="105" t="e">
        <f t="shared" si="205"/>
        <v>#DIV/0!</v>
      </c>
      <c r="T25" s="106" t="e">
        <f t="shared" si="96"/>
        <v>#DIV/0!</v>
      </c>
      <c r="U25" s="85" t="e">
        <f>SUM(B25+(((AW25/30)*(30-19))+((#REF!/30)*(30-3))+((#REF!/30)*(30-0))+((#REF!/30)*(30-0))-((#REF!/30)*(30-3))-((#REF!/30)*(30-23))-((#REF!/30)*(30-16))-((#REF!/30)*(30-0))-((#REF!/30)*(30-0))-((#REF!/30)*(30-0))-((#REF!/30)*(30-0))))</f>
        <v>#REF!</v>
      </c>
      <c r="V25" s="86" t="e">
        <f t="shared" si="161"/>
        <v>#REF!</v>
      </c>
      <c r="W25" s="87" t="e">
        <f t="shared" si="197"/>
        <v>#REF!</v>
      </c>
      <c r="X25" s="87" t="e">
        <f t="shared" si="206"/>
        <v>#REF!</v>
      </c>
      <c r="Y25" s="87"/>
      <c r="Z25" s="113">
        <f t="shared" si="162"/>
        <v>0</v>
      </c>
      <c r="AA25" s="89">
        <f t="shared" si="163"/>
        <v>0</v>
      </c>
      <c r="AB25" s="87" t="e">
        <f t="shared" si="164"/>
        <v>#DIV/0!</v>
      </c>
      <c r="AC25" s="123" t="e">
        <f t="shared" si="207"/>
        <v>#DIV/0!</v>
      </c>
      <c r="AD25" s="83" t="e">
        <f t="shared" si="165"/>
        <v>#DIV/0!</v>
      </c>
      <c r="AE25" s="105" t="e">
        <f t="shared" si="208"/>
        <v>#DIV/0!</v>
      </c>
      <c r="AF25" s="106" t="e">
        <f t="shared" si="166"/>
        <v>#DIV/0!</v>
      </c>
      <c r="AG25" s="87"/>
      <c r="AH25" s="91" t="e">
        <f t="shared" si="167"/>
        <v>#DIV/0!</v>
      </c>
      <c r="AI25" s="90"/>
      <c r="AJ25" s="88" t="e">
        <f t="shared" si="209"/>
        <v>#DIV/0!</v>
      </c>
      <c r="AK25" s="89">
        <f t="shared" si="210"/>
        <v>0</v>
      </c>
      <c r="AL25" s="219" t="e">
        <f>SUM(AJ25/(D25+AK25))</f>
        <v>#DIV/0!</v>
      </c>
      <c r="AM25" s="82" t="e">
        <f t="shared" ref="AM25:AM33" si="216">SUM(1+AL25)*AM24</f>
        <v>#DIV/0!</v>
      </c>
      <c r="AN25" s="90" t="e">
        <f t="shared" si="212"/>
        <v>#DIV/0!</v>
      </c>
      <c r="AO25" s="82" t="e">
        <f t="shared" ref="AO25:AO33" si="217">SUM(1*(1+AN25))</f>
        <v>#DIV/0!</v>
      </c>
      <c r="AP25" s="84" t="e">
        <f t="shared" si="213"/>
        <v>#DIV/0!</v>
      </c>
      <c r="AQ25" s="90"/>
      <c r="AR25" s="91" t="e">
        <f t="shared" si="198"/>
        <v>#DIV/0!</v>
      </c>
      <c r="AS25" s="90"/>
      <c r="AT25" s="92">
        <f t="shared" si="199"/>
        <v>0</v>
      </c>
      <c r="AU25" s="93">
        <f t="shared" si="168"/>
        <v>0</v>
      </c>
      <c r="AV25" s="101"/>
      <c r="AW25" s="78"/>
      <c r="AX25" s="95">
        <f t="shared" si="169"/>
        <v>30</v>
      </c>
      <c r="AY25" s="96">
        <f t="shared" si="33"/>
        <v>0</v>
      </c>
      <c r="AZ25" s="97">
        <f t="shared" si="34"/>
        <v>0</v>
      </c>
      <c r="BA25" s="102"/>
      <c r="BB25" s="101"/>
      <c r="BC25" s="78"/>
      <c r="BD25" s="95">
        <f t="shared" si="170"/>
        <v>30</v>
      </c>
      <c r="BE25" s="96">
        <f t="shared" si="36"/>
        <v>0</v>
      </c>
      <c r="BF25" s="97">
        <f t="shared" si="37"/>
        <v>0</v>
      </c>
      <c r="BG25" s="102"/>
      <c r="BH25" s="101"/>
      <c r="BI25" s="78"/>
      <c r="BJ25" s="95">
        <f t="shared" si="171"/>
        <v>30</v>
      </c>
      <c r="BK25" s="96">
        <f t="shared" si="39"/>
        <v>0</v>
      </c>
      <c r="BL25" s="97">
        <f t="shared" si="40"/>
        <v>0</v>
      </c>
      <c r="BM25" s="102"/>
      <c r="BN25" s="101"/>
      <c r="BO25" s="78"/>
      <c r="BP25" s="95">
        <f t="shared" si="172"/>
        <v>30</v>
      </c>
      <c r="BQ25" s="96">
        <f t="shared" si="42"/>
        <v>0</v>
      </c>
      <c r="BR25" s="97">
        <f t="shared" si="43"/>
        <v>0</v>
      </c>
      <c r="BS25" s="102"/>
      <c r="BT25" s="101"/>
      <c r="BU25" s="78"/>
      <c r="BV25" s="95">
        <f t="shared" si="173"/>
        <v>30</v>
      </c>
      <c r="BW25" s="96">
        <f t="shared" si="45"/>
        <v>0</v>
      </c>
      <c r="BX25" s="97">
        <f t="shared" si="46"/>
        <v>0</v>
      </c>
      <c r="BY25" s="102"/>
      <c r="BZ25" s="101"/>
      <c r="CA25" s="78"/>
      <c r="CB25" s="95">
        <f t="shared" si="174"/>
        <v>30</v>
      </c>
      <c r="CC25" s="96">
        <f t="shared" si="48"/>
        <v>0</v>
      </c>
      <c r="CD25" s="97">
        <f t="shared" si="49"/>
        <v>0</v>
      </c>
      <c r="CE25" s="102"/>
      <c r="CF25" s="101"/>
      <c r="CG25" s="78"/>
      <c r="CH25" s="95">
        <f t="shared" si="175"/>
        <v>30</v>
      </c>
      <c r="CI25" s="96">
        <f t="shared" si="51"/>
        <v>0</v>
      </c>
      <c r="CJ25" s="97">
        <f t="shared" si="52"/>
        <v>0</v>
      </c>
      <c r="CK25" s="102"/>
      <c r="CL25" s="101"/>
      <c r="CM25" s="78"/>
      <c r="CN25" s="95">
        <f t="shared" si="176"/>
        <v>30</v>
      </c>
      <c r="CO25" s="96">
        <f t="shared" si="54"/>
        <v>0</v>
      </c>
      <c r="CP25" s="97">
        <f t="shared" si="55"/>
        <v>0</v>
      </c>
      <c r="CQ25" s="102"/>
      <c r="CR25" s="101"/>
      <c r="CS25" s="78"/>
      <c r="CT25" s="95">
        <f t="shared" si="177"/>
        <v>30</v>
      </c>
      <c r="CU25" s="96">
        <f t="shared" si="57"/>
        <v>0</v>
      </c>
      <c r="CV25" s="97">
        <f t="shared" si="58"/>
        <v>0</v>
      </c>
      <c r="CW25" s="102"/>
      <c r="CX25" s="101"/>
      <c r="CY25" s="78"/>
      <c r="CZ25" s="95">
        <f t="shared" si="178"/>
        <v>30</v>
      </c>
      <c r="DA25" s="96">
        <f t="shared" si="60"/>
        <v>0</v>
      </c>
      <c r="DB25" s="97">
        <f t="shared" si="61"/>
        <v>0</v>
      </c>
      <c r="DC25" s="117"/>
      <c r="DD25" s="103"/>
      <c r="DE25" s="117"/>
      <c r="DF25" s="101"/>
      <c r="DG25" s="78"/>
      <c r="DH25" s="95">
        <f t="shared" si="179"/>
        <v>30</v>
      </c>
      <c r="DI25" s="96">
        <f t="shared" si="63"/>
        <v>0</v>
      </c>
      <c r="DJ25" s="97">
        <f t="shared" si="64"/>
        <v>0</v>
      </c>
      <c r="DK25" s="102"/>
      <c r="DL25" s="101"/>
      <c r="DM25" s="78"/>
      <c r="DN25" s="95">
        <f t="shared" si="180"/>
        <v>30</v>
      </c>
      <c r="DO25" s="96">
        <f t="shared" si="66"/>
        <v>0</v>
      </c>
      <c r="DP25" s="97">
        <f t="shared" si="67"/>
        <v>0</v>
      </c>
      <c r="DQ25" s="102"/>
      <c r="DR25" s="101"/>
      <c r="DS25" s="78"/>
      <c r="DT25" s="95">
        <f t="shared" si="181"/>
        <v>30</v>
      </c>
      <c r="DU25" s="96">
        <f t="shared" si="69"/>
        <v>0</v>
      </c>
      <c r="DV25" s="97">
        <f t="shared" si="70"/>
        <v>0</v>
      </c>
      <c r="DW25" s="102"/>
      <c r="DX25" s="101"/>
      <c r="DY25" s="78"/>
      <c r="DZ25" s="95">
        <f t="shared" si="182"/>
        <v>30</v>
      </c>
      <c r="EA25" s="96">
        <f t="shared" si="72"/>
        <v>0</v>
      </c>
      <c r="EB25" s="97">
        <f t="shared" si="73"/>
        <v>0</v>
      </c>
      <c r="EC25" s="102"/>
      <c r="ED25" s="101"/>
      <c r="EE25" s="78"/>
      <c r="EF25" s="95">
        <f t="shared" si="183"/>
        <v>30</v>
      </c>
      <c r="EG25" s="96">
        <f t="shared" si="75"/>
        <v>0</v>
      </c>
      <c r="EH25" s="97">
        <f t="shared" si="76"/>
        <v>0</v>
      </c>
      <c r="EI25" s="102"/>
      <c r="EJ25" s="101"/>
      <c r="EK25" s="78"/>
      <c r="EL25" s="95">
        <f t="shared" si="184"/>
        <v>30</v>
      </c>
      <c r="EM25" s="96">
        <f t="shared" si="78"/>
        <v>0</v>
      </c>
      <c r="EN25" s="97">
        <f t="shared" si="79"/>
        <v>0</v>
      </c>
      <c r="EO25" s="102"/>
      <c r="EP25" s="101"/>
      <c r="EQ25" s="78"/>
      <c r="ER25" s="95">
        <f t="shared" si="185"/>
        <v>30</v>
      </c>
      <c r="ES25" s="96">
        <f t="shared" si="81"/>
        <v>0</v>
      </c>
      <c r="ET25" s="97">
        <f t="shared" si="82"/>
        <v>0</v>
      </c>
      <c r="EU25" s="102"/>
      <c r="EV25" s="101"/>
      <c r="EW25" s="78"/>
      <c r="EX25" s="95">
        <f t="shared" si="186"/>
        <v>30</v>
      </c>
      <c r="EY25" s="96">
        <f t="shared" si="84"/>
        <v>0</v>
      </c>
      <c r="EZ25" s="97">
        <f t="shared" si="85"/>
        <v>0</v>
      </c>
      <c r="FA25" s="102"/>
      <c r="FB25" s="101"/>
      <c r="FC25" s="78"/>
      <c r="FD25" s="95">
        <f t="shared" si="187"/>
        <v>30</v>
      </c>
      <c r="FE25" s="96">
        <f t="shared" si="87"/>
        <v>0</v>
      </c>
      <c r="FF25" s="97">
        <f t="shared" si="88"/>
        <v>0</v>
      </c>
      <c r="FG25" s="102"/>
      <c r="FH25" s="117"/>
      <c r="FI25" s="103"/>
      <c r="FJ25" s="117"/>
      <c r="FK25" s="48" t="str">
        <f t="shared" si="200"/>
        <v>4/1/2009</v>
      </c>
      <c r="FL25" s="171" t="e">
        <f t="shared" si="188"/>
        <v>#DIV/0!</v>
      </c>
      <c r="FM25" s="95">
        <f t="shared" si="201"/>
        <v>30</v>
      </c>
      <c r="FN25" s="96">
        <f t="shared" si="202"/>
        <v>1</v>
      </c>
      <c r="FO25" s="97">
        <f t="shared" si="189"/>
        <v>1</v>
      </c>
      <c r="FP25" s="102"/>
      <c r="FR25" s="52">
        <f t="shared" si="17"/>
        <v>4</v>
      </c>
      <c r="FS25" s="169">
        <f t="shared" si="214"/>
        <v>1</v>
      </c>
      <c r="FT25" s="168" t="s">
        <v>98</v>
      </c>
      <c r="FU25" s="170">
        <f t="shared" si="18"/>
        <v>2009</v>
      </c>
    </row>
    <row r="26" spans="1:177" s="104" customFormat="1">
      <c r="A26" s="182">
        <f>A25+31</f>
        <v>39964</v>
      </c>
      <c r="B26" s="183">
        <f t="shared" si="203"/>
        <v>0</v>
      </c>
      <c r="C26" s="79">
        <v>0</v>
      </c>
      <c r="D26" s="216" t="e">
        <f t="shared" si="204"/>
        <v>#DIV/0!</v>
      </c>
      <c r="E26" s="217" t="e">
        <f t="shared" si="190"/>
        <v>#DIV/0!</v>
      </c>
      <c r="F26" s="217" t="e">
        <f t="shared" si="157"/>
        <v>#DIV/0!</v>
      </c>
      <c r="G26" s="217" t="e">
        <f>E26+F26</f>
        <v>#DIV/0!</v>
      </c>
      <c r="H26" s="217" t="e">
        <f t="shared" si="192"/>
        <v>#DIV/0!</v>
      </c>
      <c r="I26" s="217" t="e">
        <f t="shared" si="193"/>
        <v>#DIV/0!</v>
      </c>
      <c r="J26" s="217" t="e">
        <f t="shared" si="158"/>
        <v>#DIV/0!</v>
      </c>
      <c r="K26" s="217" t="e">
        <f>MAX(I26:J26)</f>
        <v>#DIV/0!</v>
      </c>
      <c r="L26" s="217" t="e">
        <f t="shared" si="160"/>
        <v>#DIV/0!</v>
      </c>
      <c r="M26" s="217" t="e">
        <f>G26+L26</f>
        <v>#DIV/0!</v>
      </c>
      <c r="N26" s="218" t="e">
        <f t="shared" si="195"/>
        <v>#DIV/0!</v>
      </c>
      <c r="O26" s="99"/>
      <c r="P26" s="81" t="e">
        <f t="shared" si="196"/>
        <v>#DIV/0!</v>
      </c>
      <c r="Q26" s="122" t="e">
        <f t="shared" si="215"/>
        <v>#DIV/0!</v>
      </c>
      <c r="R26" s="100" t="e">
        <f t="shared" si="3"/>
        <v>#DIV/0!</v>
      </c>
      <c r="S26" s="82" t="e">
        <f t="shared" si="205"/>
        <v>#DIV/0!</v>
      </c>
      <c r="T26" s="84" t="e">
        <f t="shared" si="96"/>
        <v>#DIV/0!</v>
      </c>
      <c r="U26" s="89" t="e">
        <f>SUM(B26+(((AW26/31)*(31-7))+((#REF!/31)*(31-0))+((#REF!/31)*(31-0))+((#REF!/31)*(31-0))-((#REF!/31)*(31-0))-((#REF!/31)*(31-0))-((#REF!/31)*(31-0))-((#REF!/31)*(31-0))-((#REF!/31)*(31-0))-((#REF!/31)*(31-0))-((#REF!/31)*(31-0))))</f>
        <v>#REF!</v>
      </c>
      <c r="V26" s="90" t="e">
        <f t="shared" si="161"/>
        <v>#REF!</v>
      </c>
      <c r="W26" s="90" t="e">
        <f t="shared" si="197"/>
        <v>#REF!</v>
      </c>
      <c r="X26" s="90" t="e">
        <f t="shared" si="206"/>
        <v>#REF!</v>
      </c>
      <c r="Y26" s="90"/>
      <c r="Z26" s="88">
        <f t="shared" si="162"/>
        <v>0</v>
      </c>
      <c r="AA26" s="89">
        <f t="shared" si="163"/>
        <v>0</v>
      </c>
      <c r="AB26" s="90" t="e">
        <f t="shared" si="164"/>
        <v>#DIV/0!</v>
      </c>
      <c r="AC26" s="122" t="e">
        <f t="shared" si="207"/>
        <v>#DIV/0!</v>
      </c>
      <c r="AD26" s="100" t="e">
        <f t="shared" si="165"/>
        <v>#DIV/0!</v>
      </c>
      <c r="AE26" s="82" t="e">
        <f t="shared" si="208"/>
        <v>#DIV/0!</v>
      </c>
      <c r="AF26" s="84" t="e">
        <f t="shared" si="166"/>
        <v>#DIV/0!</v>
      </c>
      <c r="AG26" s="90"/>
      <c r="AH26" s="91" t="e">
        <f t="shared" si="167"/>
        <v>#DIV/0!</v>
      </c>
      <c r="AI26" s="90"/>
      <c r="AJ26" s="88" t="e">
        <f t="shared" si="209"/>
        <v>#DIV/0!</v>
      </c>
      <c r="AK26" s="89">
        <f t="shared" si="210"/>
        <v>0</v>
      </c>
      <c r="AL26" s="90" t="e">
        <f t="shared" si="211"/>
        <v>#DIV/0!</v>
      </c>
      <c r="AM26" s="82" t="e">
        <f t="shared" si="216"/>
        <v>#DIV/0!</v>
      </c>
      <c r="AN26" s="90" t="e">
        <f t="shared" si="212"/>
        <v>#DIV/0!</v>
      </c>
      <c r="AO26" s="82" t="e">
        <f t="shared" si="217"/>
        <v>#DIV/0!</v>
      </c>
      <c r="AP26" s="84" t="e">
        <f t="shared" si="213"/>
        <v>#DIV/0!</v>
      </c>
      <c r="AQ26" s="90"/>
      <c r="AR26" s="91" t="e">
        <f t="shared" si="198"/>
        <v>#DIV/0!</v>
      </c>
      <c r="AS26" s="90"/>
      <c r="AT26" s="92">
        <f t="shared" si="199"/>
        <v>0</v>
      </c>
      <c r="AU26" s="93">
        <f t="shared" si="168"/>
        <v>0</v>
      </c>
      <c r="AV26" s="101"/>
      <c r="AW26" s="78"/>
      <c r="AX26" s="95">
        <f t="shared" si="169"/>
        <v>31</v>
      </c>
      <c r="AY26" s="96">
        <f t="shared" si="33"/>
        <v>0</v>
      </c>
      <c r="AZ26" s="97">
        <f t="shared" si="34"/>
        <v>0</v>
      </c>
      <c r="BA26" s="102"/>
      <c r="BB26" s="101"/>
      <c r="BC26" s="78"/>
      <c r="BD26" s="95">
        <f t="shared" si="170"/>
        <v>31</v>
      </c>
      <c r="BE26" s="96">
        <f t="shared" si="36"/>
        <v>0</v>
      </c>
      <c r="BF26" s="97">
        <f t="shared" si="37"/>
        <v>0</v>
      </c>
      <c r="BG26" s="102"/>
      <c r="BH26" s="101"/>
      <c r="BI26" s="78"/>
      <c r="BJ26" s="95">
        <f t="shared" si="171"/>
        <v>31</v>
      </c>
      <c r="BK26" s="96">
        <f t="shared" si="39"/>
        <v>0</v>
      </c>
      <c r="BL26" s="97">
        <f t="shared" si="40"/>
        <v>0</v>
      </c>
      <c r="BM26" s="102"/>
      <c r="BN26" s="101"/>
      <c r="BO26" s="78"/>
      <c r="BP26" s="95">
        <f t="shared" si="172"/>
        <v>31</v>
      </c>
      <c r="BQ26" s="96">
        <f t="shared" si="42"/>
        <v>0</v>
      </c>
      <c r="BR26" s="97">
        <f t="shared" si="43"/>
        <v>0</v>
      </c>
      <c r="BS26" s="102"/>
      <c r="BT26" s="101"/>
      <c r="BU26" s="78"/>
      <c r="BV26" s="95">
        <f t="shared" si="173"/>
        <v>31</v>
      </c>
      <c r="BW26" s="96">
        <f t="shared" si="45"/>
        <v>0</v>
      </c>
      <c r="BX26" s="97">
        <f t="shared" si="46"/>
        <v>0</v>
      </c>
      <c r="BY26" s="102"/>
      <c r="BZ26" s="101"/>
      <c r="CA26" s="78"/>
      <c r="CB26" s="95">
        <f t="shared" si="174"/>
        <v>31</v>
      </c>
      <c r="CC26" s="96">
        <f t="shared" si="48"/>
        <v>0</v>
      </c>
      <c r="CD26" s="97">
        <f t="shared" si="49"/>
        <v>0</v>
      </c>
      <c r="CE26" s="102"/>
      <c r="CF26" s="101"/>
      <c r="CG26" s="78"/>
      <c r="CH26" s="95">
        <f t="shared" si="175"/>
        <v>31</v>
      </c>
      <c r="CI26" s="96">
        <f t="shared" si="51"/>
        <v>0</v>
      </c>
      <c r="CJ26" s="97">
        <f t="shared" si="52"/>
        <v>0</v>
      </c>
      <c r="CK26" s="102"/>
      <c r="CL26" s="101"/>
      <c r="CM26" s="78"/>
      <c r="CN26" s="95">
        <f t="shared" si="176"/>
        <v>31</v>
      </c>
      <c r="CO26" s="96">
        <f t="shared" si="54"/>
        <v>0</v>
      </c>
      <c r="CP26" s="97">
        <f t="shared" si="55"/>
        <v>0</v>
      </c>
      <c r="CQ26" s="102"/>
      <c r="CR26" s="101"/>
      <c r="CS26" s="78"/>
      <c r="CT26" s="95">
        <f t="shared" si="177"/>
        <v>31</v>
      </c>
      <c r="CU26" s="96">
        <f t="shared" si="57"/>
        <v>0</v>
      </c>
      <c r="CV26" s="97">
        <f t="shared" si="58"/>
        <v>0</v>
      </c>
      <c r="CW26" s="102"/>
      <c r="CX26" s="101"/>
      <c r="CY26" s="78"/>
      <c r="CZ26" s="95">
        <f t="shared" si="178"/>
        <v>31</v>
      </c>
      <c r="DA26" s="96">
        <f t="shared" si="60"/>
        <v>0</v>
      </c>
      <c r="DB26" s="97">
        <f t="shared" si="61"/>
        <v>0</v>
      </c>
      <c r="DC26" s="97"/>
      <c r="DD26" s="103"/>
      <c r="DE26" s="97"/>
      <c r="DF26" s="101"/>
      <c r="DG26" s="78"/>
      <c r="DH26" s="95">
        <f t="shared" si="179"/>
        <v>31</v>
      </c>
      <c r="DI26" s="96">
        <f t="shared" si="63"/>
        <v>0</v>
      </c>
      <c r="DJ26" s="97">
        <f t="shared" si="64"/>
        <v>0</v>
      </c>
      <c r="DK26" s="102"/>
      <c r="DL26" s="101"/>
      <c r="DM26" s="78"/>
      <c r="DN26" s="95">
        <f t="shared" si="180"/>
        <v>31</v>
      </c>
      <c r="DO26" s="96">
        <f t="shared" si="66"/>
        <v>0</v>
      </c>
      <c r="DP26" s="97">
        <f t="shared" si="67"/>
        <v>0</v>
      </c>
      <c r="DQ26" s="102"/>
      <c r="DR26" s="101"/>
      <c r="DS26" s="78"/>
      <c r="DT26" s="95">
        <f t="shared" si="181"/>
        <v>31</v>
      </c>
      <c r="DU26" s="96">
        <f t="shared" si="69"/>
        <v>0</v>
      </c>
      <c r="DV26" s="97">
        <f t="shared" si="70"/>
        <v>0</v>
      </c>
      <c r="DW26" s="102"/>
      <c r="DX26" s="101"/>
      <c r="DY26" s="78"/>
      <c r="DZ26" s="95">
        <f t="shared" si="182"/>
        <v>31</v>
      </c>
      <c r="EA26" s="96">
        <f t="shared" si="72"/>
        <v>0</v>
      </c>
      <c r="EB26" s="97">
        <f t="shared" si="73"/>
        <v>0</v>
      </c>
      <c r="EC26" s="102"/>
      <c r="ED26" s="101"/>
      <c r="EE26" s="78"/>
      <c r="EF26" s="95">
        <f t="shared" si="183"/>
        <v>31</v>
      </c>
      <c r="EG26" s="96">
        <f t="shared" si="75"/>
        <v>0</v>
      </c>
      <c r="EH26" s="97">
        <f t="shared" si="76"/>
        <v>0</v>
      </c>
      <c r="EI26" s="102"/>
      <c r="EJ26" s="101"/>
      <c r="EK26" s="78"/>
      <c r="EL26" s="95">
        <f t="shared" si="184"/>
        <v>31</v>
      </c>
      <c r="EM26" s="96">
        <f t="shared" si="78"/>
        <v>0</v>
      </c>
      <c r="EN26" s="97">
        <f t="shared" si="79"/>
        <v>0</v>
      </c>
      <c r="EO26" s="102"/>
      <c r="EP26" s="101"/>
      <c r="EQ26" s="78"/>
      <c r="ER26" s="95">
        <f t="shared" si="185"/>
        <v>31</v>
      </c>
      <c r="ES26" s="96">
        <f t="shared" si="81"/>
        <v>0</v>
      </c>
      <c r="ET26" s="97">
        <f t="shared" si="82"/>
        <v>0</v>
      </c>
      <c r="EU26" s="102"/>
      <c r="EV26" s="101"/>
      <c r="EW26" s="78"/>
      <c r="EX26" s="95">
        <f t="shared" si="186"/>
        <v>31</v>
      </c>
      <c r="EY26" s="96">
        <f t="shared" si="84"/>
        <v>0</v>
      </c>
      <c r="EZ26" s="97">
        <f t="shared" si="85"/>
        <v>0</v>
      </c>
      <c r="FA26" s="102"/>
      <c r="FB26" s="101"/>
      <c r="FC26" s="78"/>
      <c r="FD26" s="95">
        <f t="shared" si="187"/>
        <v>31</v>
      </c>
      <c r="FE26" s="96">
        <f t="shared" si="87"/>
        <v>0</v>
      </c>
      <c r="FF26" s="97">
        <f t="shared" si="88"/>
        <v>0</v>
      </c>
      <c r="FG26" s="102"/>
      <c r="FH26" s="97"/>
      <c r="FI26" s="103"/>
      <c r="FJ26" s="97"/>
      <c r="FK26" s="48" t="str">
        <f t="shared" si="200"/>
        <v>5/1/2009</v>
      </c>
      <c r="FL26" s="171" t="e">
        <f t="shared" si="188"/>
        <v>#DIV/0!</v>
      </c>
      <c r="FM26" s="95">
        <f t="shared" si="201"/>
        <v>31</v>
      </c>
      <c r="FN26" s="96">
        <f t="shared" si="202"/>
        <v>1</v>
      </c>
      <c r="FO26" s="97">
        <f t="shared" si="189"/>
        <v>1</v>
      </c>
      <c r="FP26" s="102"/>
      <c r="FR26" s="52">
        <f t="shared" si="17"/>
        <v>5</v>
      </c>
      <c r="FS26" s="169">
        <f t="shared" si="214"/>
        <v>1</v>
      </c>
      <c r="FT26" s="168" t="s">
        <v>98</v>
      </c>
      <c r="FU26" s="170">
        <f t="shared" si="18"/>
        <v>2009</v>
      </c>
    </row>
    <row r="27" spans="1:177" s="104" customFormat="1">
      <c r="A27" s="182">
        <f>A26+30</f>
        <v>39994</v>
      </c>
      <c r="B27" s="183">
        <f t="shared" si="203"/>
        <v>0</v>
      </c>
      <c r="C27" s="79">
        <v>0</v>
      </c>
      <c r="D27" s="216" t="e">
        <f t="shared" si="204"/>
        <v>#DIV/0!</v>
      </c>
      <c r="E27" s="217" t="e">
        <f t="shared" si="190"/>
        <v>#DIV/0!</v>
      </c>
      <c r="F27" s="217" t="e">
        <f t="shared" si="157"/>
        <v>#DIV/0!</v>
      </c>
      <c r="G27" s="217" t="e">
        <f t="shared" si="191"/>
        <v>#DIV/0!</v>
      </c>
      <c r="H27" s="217" t="e">
        <f t="shared" si="192"/>
        <v>#DIV/0!</v>
      </c>
      <c r="I27" s="217" t="e">
        <f t="shared" si="193"/>
        <v>#DIV/0!</v>
      </c>
      <c r="J27" s="217" t="e">
        <f t="shared" si="158"/>
        <v>#DIV/0!</v>
      </c>
      <c r="K27" s="217" t="e">
        <f t="shared" ref="K27:K33" si="218">MAX(I27:J27)</f>
        <v>#DIV/0!</v>
      </c>
      <c r="L27" s="217" t="e">
        <f t="shared" si="160"/>
        <v>#DIV/0!</v>
      </c>
      <c r="M27" s="217" t="e">
        <f t="shared" ref="M27:M32" si="219">G27+L27</f>
        <v>#DIV/0!</v>
      </c>
      <c r="N27" s="218" t="e">
        <f t="shared" si="195"/>
        <v>#DIV/0!</v>
      </c>
      <c r="O27" s="99"/>
      <c r="P27" s="81" t="e">
        <f t="shared" si="196"/>
        <v>#DIV/0!</v>
      </c>
      <c r="Q27" s="122" t="e">
        <f t="shared" si="215"/>
        <v>#DIV/0!</v>
      </c>
      <c r="R27" s="100" t="e">
        <f t="shared" si="3"/>
        <v>#DIV/0!</v>
      </c>
      <c r="S27" s="82" t="e">
        <f t="shared" si="205"/>
        <v>#DIV/0!</v>
      </c>
      <c r="T27" s="84" t="e">
        <f t="shared" si="96"/>
        <v>#DIV/0!</v>
      </c>
      <c r="U27" s="89" t="e">
        <f>SUM(B27+(((AW27/30)*(30-14))+((#REF!/30)*(30-0))+((#REF!/30)*(30-0))+((#REF!/30)*(30-0))-((#REF!/30)*(30-21))-((#REF!/30)*(30-0))-((#REF!/30)*(30-0))-((#REF!/30)*(30-0))-((#REF!/30)*(30-0))-((#REF!/30)*(30-0))-((#REF!/30)*(30-0))))</f>
        <v>#REF!</v>
      </c>
      <c r="V27" s="90" t="e">
        <f t="shared" si="161"/>
        <v>#REF!</v>
      </c>
      <c r="W27" s="90" t="e">
        <f t="shared" si="197"/>
        <v>#REF!</v>
      </c>
      <c r="X27" s="90" t="e">
        <f t="shared" si="206"/>
        <v>#REF!</v>
      </c>
      <c r="Y27" s="90"/>
      <c r="Z27" s="88">
        <f t="shared" si="162"/>
        <v>0</v>
      </c>
      <c r="AA27" s="89">
        <f t="shared" si="163"/>
        <v>0</v>
      </c>
      <c r="AB27" s="90" t="e">
        <f t="shared" si="164"/>
        <v>#DIV/0!</v>
      </c>
      <c r="AC27" s="122" t="e">
        <f t="shared" si="207"/>
        <v>#DIV/0!</v>
      </c>
      <c r="AD27" s="100" t="e">
        <f t="shared" si="165"/>
        <v>#DIV/0!</v>
      </c>
      <c r="AE27" s="82" t="e">
        <f t="shared" si="208"/>
        <v>#DIV/0!</v>
      </c>
      <c r="AF27" s="84" t="e">
        <f t="shared" si="166"/>
        <v>#DIV/0!</v>
      </c>
      <c r="AG27" s="90"/>
      <c r="AH27" s="91" t="e">
        <f t="shared" si="167"/>
        <v>#DIV/0!</v>
      </c>
      <c r="AI27" s="90"/>
      <c r="AJ27" s="88" t="e">
        <f t="shared" si="209"/>
        <v>#DIV/0!</v>
      </c>
      <c r="AK27" s="89">
        <f t="shared" si="210"/>
        <v>0</v>
      </c>
      <c r="AL27" s="90" t="e">
        <f t="shared" si="211"/>
        <v>#DIV/0!</v>
      </c>
      <c r="AM27" s="82" t="e">
        <f t="shared" si="216"/>
        <v>#DIV/0!</v>
      </c>
      <c r="AN27" s="90" t="e">
        <f t="shared" si="212"/>
        <v>#DIV/0!</v>
      </c>
      <c r="AO27" s="82" t="e">
        <f t="shared" si="217"/>
        <v>#DIV/0!</v>
      </c>
      <c r="AP27" s="84" t="e">
        <f t="shared" si="213"/>
        <v>#DIV/0!</v>
      </c>
      <c r="AQ27" s="90"/>
      <c r="AR27" s="91" t="e">
        <f t="shared" si="198"/>
        <v>#DIV/0!</v>
      </c>
      <c r="AS27" s="90"/>
      <c r="AT27" s="92">
        <f t="shared" si="199"/>
        <v>0</v>
      </c>
      <c r="AU27" s="93">
        <f t="shared" si="168"/>
        <v>0</v>
      </c>
      <c r="AV27" s="101"/>
      <c r="AW27" s="78"/>
      <c r="AX27" s="95">
        <f t="shared" si="169"/>
        <v>30</v>
      </c>
      <c r="AY27" s="96">
        <f t="shared" si="33"/>
        <v>0</v>
      </c>
      <c r="AZ27" s="97">
        <f t="shared" si="34"/>
        <v>0</v>
      </c>
      <c r="BA27" s="102"/>
      <c r="BB27" s="101"/>
      <c r="BC27" s="78"/>
      <c r="BD27" s="95">
        <f t="shared" si="170"/>
        <v>30</v>
      </c>
      <c r="BE27" s="96">
        <f t="shared" si="36"/>
        <v>0</v>
      </c>
      <c r="BF27" s="97">
        <f t="shared" si="37"/>
        <v>0</v>
      </c>
      <c r="BG27" s="102"/>
      <c r="BH27" s="101"/>
      <c r="BI27" s="78"/>
      <c r="BJ27" s="95">
        <f t="shared" si="171"/>
        <v>30</v>
      </c>
      <c r="BK27" s="96">
        <f t="shared" si="39"/>
        <v>0</v>
      </c>
      <c r="BL27" s="97">
        <f t="shared" si="40"/>
        <v>0</v>
      </c>
      <c r="BM27" s="102"/>
      <c r="BN27" s="101"/>
      <c r="BO27" s="78"/>
      <c r="BP27" s="95">
        <f t="shared" si="172"/>
        <v>30</v>
      </c>
      <c r="BQ27" s="96">
        <f t="shared" si="42"/>
        <v>0</v>
      </c>
      <c r="BR27" s="97">
        <f t="shared" si="43"/>
        <v>0</v>
      </c>
      <c r="BS27" s="102"/>
      <c r="BT27" s="101"/>
      <c r="BU27" s="78"/>
      <c r="BV27" s="95">
        <f t="shared" si="173"/>
        <v>30</v>
      </c>
      <c r="BW27" s="96">
        <f t="shared" si="45"/>
        <v>0</v>
      </c>
      <c r="BX27" s="97">
        <f t="shared" si="46"/>
        <v>0</v>
      </c>
      <c r="BY27" s="102"/>
      <c r="BZ27" s="101"/>
      <c r="CA27" s="78"/>
      <c r="CB27" s="95">
        <f t="shared" si="174"/>
        <v>30</v>
      </c>
      <c r="CC27" s="96">
        <f t="shared" si="48"/>
        <v>0</v>
      </c>
      <c r="CD27" s="97">
        <f t="shared" si="49"/>
        <v>0</v>
      </c>
      <c r="CE27" s="102"/>
      <c r="CF27" s="101"/>
      <c r="CG27" s="78"/>
      <c r="CH27" s="95">
        <f t="shared" si="175"/>
        <v>30</v>
      </c>
      <c r="CI27" s="96">
        <f t="shared" si="51"/>
        <v>0</v>
      </c>
      <c r="CJ27" s="97">
        <f t="shared" si="52"/>
        <v>0</v>
      </c>
      <c r="CK27" s="102"/>
      <c r="CL27" s="101"/>
      <c r="CM27" s="78"/>
      <c r="CN27" s="95">
        <f t="shared" si="176"/>
        <v>30</v>
      </c>
      <c r="CO27" s="96">
        <f t="shared" si="54"/>
        <v>0</v>
      </c>
      <c r="CP27" s="97">
        <f t="shared" si="55"/>
        <v>0</v>
      </c>
      <c r="CQ27" s="102"/>
      <c r="CR27" s="101"/>
      <c r="CS27" s="78"/>
      <c r="CT27" s="95">
        <f t="shared" si="177"/>
        <v>30</v>
      </c>
      <c r="CU27" s="96">
        <f t="shared" si="57"/>
        <v>0</v>
      </c>
      <c r="CV27" s="97">
        <f t="shared" si="58"/>
        <v>0</v>
      </c>
      <c r="CW27" s="102"/>
      <c r="CX27" s="101"/>
      <c r="CY27" s="78"/>
      <c r="CZ27" s="95">
        <f t="shared" si="178"/>
        <v>30</v>
      </c>
      <c r="DA27" s="96">
        <f t="shared" si="60"/>
        <v>0</v>
      </c>
      <c r="DB27" s="97">
        <f t="shared" si="61"/>
        <v>0</v>
      </c>
      <c r="DC27" s="97"/>
      <c r="DD27" s="103"/>
      <c r="DE27" s="97"/>
      <c r="DF27" s="101"/>
      <c r="DG27" s="78"/>
      <c r="DH27" s="95">
        <f t="shared" si="179"/>
        <v>30</v>
      </c>
      <c r="DI27" s="96">
        <f t="shared" si="63"/>
        <v>0</v>
      </c>
      <c r="DJ27" s="97">
        <f t="shared" si="64"/>
        <v>0</v>
      </c>
      <c r="DK27" s="102"/>
      <c r="DL27" s="101"/>
      <c r="DM27" s="78"/>
      <c r="DN27" s="95">
        <f t="shared" si="180"/>
        <v>30</v>
      </c>
      <c r="DO27" s="96">
        <f t="shared" si="66"/>
        <v>0</v>
      </c>
      <c r="DP27" s="97">
        <f t="shared" si="67"/>
        <v>0</v>
      </c>
      <c r="DQ27" s="102"/>
      <c r="DR27" s="101"/>
      <c r="DS27" s="78"/>
      <c r="DT27" s="95">
        <f t="shared" si="181"/>
        <v>30</v>
      </c>
      <c r="DU27" s="96">
        <f t="shared" si="69"/>
        <v>0</v>
      </c>
      <c r="DV27" s="97">
        <f t="shared" si="70"/>
        <v>0</v>
      </c>
      <c r="DW27" s="102"/>
      <c r="DX27" s="101"/>
      <c r="DY27" s="78"/>
      <c r="DZ27" s="95">
        <f t="shared" si="182"/>
        <v>30</v>
      </c>
      <c r="EA27" s="96">
        <f t="shared" si="72"/>
        <v>0</v>
      </c>
      <c r="EB27" s="97">
        <f t="shared" si="73"/>
        <v>0</v>
      </c>
      <c r="EC27" s="102"/>
      <c r="ED27" s="101"/>
      <c r="EE27" s="78"/>
      <c r="EF27" s="95">
        <f t="shared" si="183"/>
        <v>30</v>
      </c>
      <c r="EG27" s="96">
        <f t="shared" si="75"/>
        <v>0</v>
      </c>
      <c r="EH27" s="97">
        <f t="shared" si="76"/>
        <v>0</v>
      </c>
      <c r="EI27" s="102"/>
      <c r="EJ27" s="101"/>
      <c r="EK27" s="78"/>
      <c r="EL27" s="95">
        <f t="shared" si="184"/>
        <v>30</v>
      </c>
      <c r="EM27" s="96">
        <f t="shared" si="78"/>
        <v>0</v>
      </c>
      <c r="EN27" s="97">
        <f t="shared" si="79"/>
        <v>0</v>
      </c>
      <c r="EO27" s="102"/>
      <c r="EP27" s="101"/>
      <c r="EQ27" s="78"/>
      <c r="ER27" s="95">
        <f t="shared" si="185"/>
        <v>30</v>
      </c>
      <c r="ES27" s="96">
        <f t="shared" si="81"/>
        <v>0</v>
      </c>
      <c r="ET27" s="97">
        <f t="shared" si="82"/>
        <v>0</v>
      </c>
      <c r="EU27" s="102"/>
      <c r="EV27" s="101"/>
      <c r="EW27" s="78"/>
      <c r="EX27" s="95">
        <f t="shared" si="186"/>
        <v>30</v>
      </c>
      <c r="EY27" s="96">
        <f t="shared" si="84"/>
        <v>0</v>
      </c>
      <c r="EZ27" s="97">
        <f t="shared" si="85"/>
        <v>0</v>
      </c>
      <c r="FA27" s="102"/>
      <c r="FB27" s="101"/>
      <c r="FC27" s="78"/>
      <c r="FD27" s="95">
        <f t="shared" si="187"/>
        <v>30</v>
      </c>
      <c r="FE27" s="96">
        <f t="shared" si="87"/>
        <v>0</v>
      </c>
      <c r="FF27" s="97">
        <f t="shared" si="88"/>
        <v>0</v>
      </c>
      <c r="FG27" s="102"/>
      <c r="FH27" s="97"/>
      <c r="FI27" s="103"/>
      <c r="FJ27" s="97"/>
      <c r="FK27" s="48" t="str">
        <f t="shared" si="200"/>
        <v>6/1/2009</v>
      </c>
      <c r="FL27" s="171" t="e">
        <f t="shared" si="188"/>
        <v>#DIV/0!</v>
      </c>
      <c r="FM27" s="95">
        <f t="shared" si="201"/>
        <v>30</v>
      </c>
      <c r="FN27" s="96">
        <f t="shared" si="202"/>
        <v>1</v>
      </c>
      <c r="FO27" s="97">
        <f t="shared" si="189"/>
        <v>1</v>
      </c>
      <c r="FP27" s="102"/>
      <c r="FR27" s="52">
        <f t="shared" si="17"/>
        <v>6</v>
      </c>
      <c r="FS27" s="169">
        <f t="shared" si="214"/>
        <v>1</v>
      </c>
      <c r="FT27" s="168" t="s">
        <v>98</v>
      </c>
      <c r="FU27" s="170">
        <f t="shared" si="18"/>
        <v>2009</v>
      </c>
    </row>
    <row r="28" spans="1:177" s="52" customFormat="1">
      <c r="A28" s="182">
        <f>A27+31</f>
        <v>40025</v>
      </c>
      <c r="B28" s="183">
        <f t="shared" si="203"/>
        <v>0</v>
      </c>
      <c r="C28" s="79">
        <v>0</v>
      </c>
      <c r="D28" s="216" t="e">
        <f t="shared" si="204"/>
        <v>#DIV/0!</v>
      </c>
      <c r="E28" s="217" t="e">
        <f t="shared" si="190"/>
        <v>#DIV/0!</v>
      </c>
      <c r="F28" s="217" t="e">
        <f t="shared" si="157"/>
        <v>#DIV/0!</v>
      </c>
      <c r="G28" s="217" t="e">
        <f t="shared" si="191"/>
        <v>#DIV/0!</v>
      </c>
      <c r="H28" s="217" t="e">
        <f t="shared" si="192"/>
        <v>#DIV/0!</v>
      </c>
      <c r="I28" s="217" t="e">
        <f t="shared" si="193"/>
        <v>#DIV/0!</v>
      </c>
      <c r="J28" s="217" t="e">
        <f t="shared" si="158"/>
        <v>#DIV/0!</v>
      </c>
      <c r="K28" s="217" t="e">
        <f t="shared" si="218"/>
        <v>#DIV/0!</v>
      </c>
      <c r="L28" s="217" t="e">
        <f t="shared" si="160"/>
        <v>#DIV/0!</v>
      </c>
      <c r="M28" s="217" t="e">
        <f t="shared" si="219"/>
        <v>#DIV/0!</v>
      </c>
      <c r="N28" s="218" t="e">
        <f t="shared" si="195"/>
        <v>#DIV/0!</v>
      </c>
      <c r="O28" s="80"/>
      <c r="P28" s="81" t="e">
        <f t="shared" si="196"/>
        <v>#DIV/0!</v>
      </c>
      <c r="Q28" s="123" t="e">
        <f t="shared" si="215"/>
        <v>#DIV/0!</v>
      </c>
      <c r="R28" s="83" t="e">
        <f t="shared" si="3"/>
        <v>#DIV/0!</v>
      </c>
      <c r="S28" s="105" t="e">
        <f t="shared" si="205"/>
        <v>#DIV/0!</v>
      </c>
      <c r="T28" s="106" t="e">
        <f t="shared" si="96"/>
        <v>#DIV/0!</v>
      </c>
      <c r="U28" s="85" t="e">
        <f>SUM(B28+(((AW28/31)*(31-26))+((#REF!/31)*(31-0))+((#REF!/31)*(31-0))+((#REF!/31)*(31-0))-((#REF!/31)*(31-0))-((#REF!/31)*(31-0))-((#REF!/31)*(31-0))-((#REF!/31)*(31-0))-((#REF!/31)*(31-0))-((#REF!/31)*(31-0))-((#REF!/31)*(31-0))))</f>
        <v>#REF!</v>
      </c>
      <c r="V28" s="86" t="e">
        <f t="shared" si="161"/>
        <v>#REF!</v>
      </c>
      <c r="W28" s="87" t="e">
        <f t="shared" si="197"/>
        <v>#REF!</v>
      </c>
      <c r="X28" s="87" t="e">
        <f t="shared" si="206"/>
        <v>#REF!</v>
      </c>
      <c r="Y28" s="87"/>
      <c r="Z28" s="113">
        <f t="shared" si="162"/>
        <v>0</v>
      </c>
      <c r="AA28" s="89">
        <f t="shared" si="163"/>
        <v>0</v>
      </c>
      <c r="AB28" s="87" t="e">
        <f t="shared" si="164"/>
        <v>#DIV/0!</v>
      </c>
      <c r="AC28" s="123" t="e">
        <f t="shared" si="207"/>
        <v>#DIV/0!</v>
      </c>
      <c r="AD28" s="83" t="e">
        <f t="shared" si="165"/>
        <v>#DIV/0!</v>
      </c>
      <c r="AE28" s="105" t="e">
        <f t="shared" si="208"/>
        <v>#DIV/0!</v>
      </c>
      <c r="AF28" s="106" t="e">
        <f t="shared" si="166"/>
        <v>#DIV/0!</v>
      </c>
      <c r="AG28" s="87"/>
      <c r="AH28" s="107" t="e">
        <f t="shared" si="167"/>
        <v>#DIV/0!</v>
      </c>
      <c r="AI28" s="90"/>
      <c r="AJ28" s="88" t="e">
        <f t="shared" si="209"/>
        <v>#DIV/0!</v>
      </c>
      <c r="AK28" s="89">
        <f t="shared" si="210"/>
        <v>0</v>
      </c>
      <c r="AL28" s="90" t="e">
        <f t="shared" si="211"/>
        <v>#DIV/0!</v>
      </c>
      <c r="AM28" s="82" t="e">
        <f t="shared" si="216"/>
        <v>#DIV/0!</v>
      </c>
      <c r="AN28" s="90" t="e">
        <f t="shared" si="212"/>
        <v>#DIV/0!</v>
      </c>
      <c r="AO28" s="82" t="e">
        <f t="shared" si="217"/>
        <v>#DIV/0!</v>
      </c>
      <c r="AP28" s="84" t="e">
        <f t="shared" si="213"/>
        <v>#DIV/0!</v>
      </c>
      <c r="AQ28" s="90"/>
      <c r="AR28" s="91" t="e">
        <f t="shared" si="198"/>
        <v>#DIV/0!</v>
      </c>
      <c r="AS28" s="90"/>
      <c r="AT28" s="92">
        <f t="shared" si="199"/>
        <v>0</v>
      </c>
      <c r="AU28" s="93">
        <f t="shared" si="168"/>
        <v>0</v>
      </c>
      <c r="AV28" s="101"/>
      <c r="AW28" s="78"/>
      <c r="AX28" s="95">
        <f t="shared" si="169"/>
        <v>31</v>
      </c>
      <c r="AY28" s="96">
        <f t="shared" si="33"/>
        <v>0</v>
      </c>
      <c r="AZ28" s="97">
        <f t="shared" si="34"/>
        <v>0</v>
      </c>
      <c r="BA28" s="102"/>
      <c r="BB28" s="101"/>
      <c r="BC28" s="78"/>
      <c r="BD28" s="95">
        <f t="shared" si="170"/>
        <v>31</v>
      </c>
      <c r="BE28" s="96">
        <f t="shared" si="36"/>
        <v>0</v>
      </c>
      <c r="BF28" s="97">
        <f t="shared" si="37"/>
        <v>0</v>
      </c>
      <c r="BG28" s="102"/>
      <c r="BH28" s="101"/>
      <c r="BI28" s="78"/>
      <c r="BJ28" s="95">
        <f t="shared" si="171"/>
        <v>31</v>
      </c>
      <c r="BK28" s="96">
        <f t="shared" si="39"/>
        <v>0</v>
      </c>
      <c r="BL28" s="97">
        <f t="shared" si="40"/>
        <v>0</v>
      </c>
      <c r="BM28" s="102"/>
      <c r="BN28" s="101"/>
      <c r="BO28" s="78"/>
      <c r="BP28" s="95">
        <f t="shared" si="172"/>
        <v>31</v>
      </c>
      <c r="BQ28" s="96">
        <f t="shared" si="42"/>
        <v>0</v>
      </c>
      <c r="BR28" s="97">
        <f t="shared" si="43"/>
        <v>0</v>
      </c>
      <c r="BS28" s="102"/>
      <c r="BT28" s="101"/>
      <c r="BU28" s="78"/>
      <c r="BV28" s="95">
        <f t="shared" si="173"/>
        <v>31</v>
      </c>
      <c r="BW28" s="96">
        <f t="shared" si="45"/>
        <v>0</v>
      </c>
      <c r="BX28" s="97">
        <f t="shared" si="46"/>
        <v>0</v>
      </c>
      <c r="BY28" s="102"/>
      <c r="BZ28" s="101"/>
      <c r="CA28" s="78"/>
      <c r="CB28" s="95">
        <f t="shared" si="174"/>
        <v>31</v>
      </c>
      <c r="CC28" s="96">
        <f t="shared" si="48"/>
        <v>0</v>
      </c>
      <c r="CD28" s="97">
        <f t="shared" si="49"/>
        <v>0</v>
      </c>
      <c r="CE28" s="102"/>
      <c r="CF28" s="101"/>
      <c r="CG28" s="78"/>
      <c r="CH28" s="95">
        <f t="shared" si="175"/>
        <v>31</v>
      </c>
      <c r="CI28" s="96">
        <f t="shared" si="51"/>
        <v>0</v>
      </c>
      <c r="CJ28" s="97">
        <f t="shared" si="52"/>
        <v>0</v>
      </c>
      <c r="CK28" s="102"/>
      <c r="CL28" s="101"/>
      <c r="CM28" s="78"/>
      <c r="CN28" s="95">
        <f t="shared" si="176"/>
        <v>31</v>
      </c>
      <c r="CO28" s="96">
        <f t="shared" si="54"/>
        <v>0</v>
      </c>
      <c r="CP28" s="97">
        <f t="shared" si="55"/>
        <v>0</v>
      </c>
      <c r="CQ28" s="102"/>
      <c r="CR28" s="101"/>
      <c r="CS28" s="78"/>
      <c r="CT28" s="95">
        <f t="shared" si="177"/>
        <v>31</v>
      </c>
      <c r="CU28" s="96">
        <f t="shared" si="57"/>
        <v>0</v>
      </c>
      <c r="CV28" s="97">
        <f t="shared" si="58"/>
        <v>0</v>
      </c>
      <c r="CW28" s="102"/>
      <c r="CX28" s="101"/>
      <c r="CY28" s="78"/>
      <c r="CZ28" s="95">
        <f t="shared" si="178"/>
        <v>31</v>
      </c>
      <c r="DA28" s="96">
        <f t="shared" si="60"/>
        <v>0</v>
      </c>
      <c r="DB28" s="97">
        <f t="shared" si="61"/>
        <v>0</v>
      </c>
      <c r="DC28" s="117"/>
      <c r="DD28" s="103"/>
      <c r="DE28" s="117"/>
      <c r="DF28" s="101"/>
      <c r="DG28" s="78"/>
      <c r="DH28" s="95">
        <f t="shared" si="179"/>
        <v>31</v>
      </c>
      <c r="DI28" s="96">
        <f t="shared" si="63"/>
        <v>0</v>
      </c>
      <c r="DJ28" s="97">
        <f t="shared" si="64"/>
        <v>0</v>
      </c>
      <c r="DK28" s="102"/>
      <c r="DL28" s="101"/>
      <c r="DM28" s="78"/>
      <c r="DN28" s="95">
        <f t="shared" si="180"/>
        <v>31</v>
      </c>
      <c r="DO28" s="96">
        <f t="shared" si="66"/>
        <v>0</v>
      </c>
      <c r="DP28" s="97">
        <f t="shared" si="67"/>
        <v>0</v>
      </c>
      <c r="DQ28" s="102"/>
      <c r="DR28" s="101"/>
      <c r="DS28" s="78"/>
      <c r="DT28" s="95">
        <f t="shared" si="181"/>
        <v>31</v>
      </c>
      <c r="DU28" s="96">
        <f t="shared" si="69"/>
        <v>0</v>
      </c>
      <c r="DV28" s="97">
        <f t="shared" si="70"/>
        <v>0</v>
      </c>
      <c r="DW28" s="102"/>
      <c r="DX28" s="101"/>
      <c r="DY28" s="78"/>
      <c r="DZ28" s="95">
        <f t="shared" si="182"/>
        <v>31</v>
      </c>
      <c r="EA28" s="96">
        <f t="shared" si="72"/>
        <v>0</v>
      </c>
      <c r="EB28" s="97">
        <f t="shared" si="73"/>
        <v>0</v>
      </c>
      <c r="EC28" s="102"/>
      <c r="ED28" s="101"/>
      <c r="EE28" s="78"/>
      <c r="EF28" s="95">
        <f t="shared" si="183"/>
        <v>31</v>
      </c>
      <c r="EG28" s="96">
        <f t="shared" si="75"/>
        <v>0</v>
      </c>
      <c r="EH28" s="97">
        <f t="shared" si="76"/>
        <v>0</v>
      </c>
      <c r="EI28" s="102"/>
      <c r="EJ28" s="101"/>
      <c r="EK28" s="78"/>
      <c r="EL28" s="95">
        <f t="shared" si="184"/>
        <v>31</v>
      </c>
      <c r="EM28" s="96">
        <f t="shared" si="78"/>
        <v>0</v>
      </c>
      <c r="EN28" s="97">
        <f t="shared" si="79"/>
        <v>0</v>
      </c>
      <c r="EO28" s="102"/>
      <c r="EP28" s="101"/>
      <c r="EQ28" s="78"/>
      <c r="ER28" s="95">
        <f t="shared" si="185"/>
        <v>31</v>
      </c>
      <c r="ES28" s="96">
        <f t="shared" si="81"/>
        <v>0</v>
      </c>
      <c r="ET28" s="97">
        <f t="shared" si="82"/>
        <v>0</v>
      </c>
      <c r="EU28" s="102"/>
      <c r="EV28" s="101"/>
      <c r="EW28" s="78"/>
      <c r="EX28" s="95">
        <f t="shared" si="186"/>
        <v>31</v>
      </c>
      <c r="EY28" s="96">
        <f t="shared" si="84"/>
        <v>0</v>
      </c>
      <c r="EZ28" s="97">
        <f t="shared" si="85"/>
        <v>0</v>
      </c>
      <c r="FA28" s="102"/>
      <c r="FB28" s="101"/>
      <c r="FC28" s="78"/>
      <c r="FD28" s="95">
        <f t="shared" si="187"/>
        <v>31</v>
      </c>
      <c r="FE28" s="96">
        <f t="shared" si="87"/>
        <v>0</v>
      </c>
      <c r="FF28" s="97">
        <f t="shared" si="88"/>
        <v>0</v>
      </c>
      <c r="FG28" s="102"/>
      <c r="FH28" s="117"/>
      <c r="FI28" s="103"/>
      <c r="FJ28" s="117"/>
      <c r="FK28" s="48" t="str">
        <f t="shared" si="200"/>
        <v>7/1/2009</v>
      </c>
      <c r="FL28" s="171" t="e">
        <f t="shared" si="188"/>
        <v>#DIV/0!</v>
      </c>
      <c r="FM28" s="95">
        <f t="shared" si="201"/>
        <v>31</v>
      </c>
      <c r="FN28" s="96">
        <f t="shared" si="202"/>
        <v>1</v>
      </c>
      <c r="FO28" s="97">
        <f t="shared" si="189"/>
        <v>1</v>
      </c>
      <c r="FP28" s="102"/>
      <c r="FR28" s="52">
        <f t="shared" si="17"/>
        <v>7</v>
      </c>
      <c r="FS28" s="169">
        <f t="shared" si="214"/>
        <v>1</v>
      </c>
      <c r="FT28" s="168" t="s">
        <v>98</v>
      </c>
      <c r="FU28" s="170">
        <f t="shared" si="18"/>
        <v>2009</v>
      </c>
    </row>
    <row r="29" spans="1:177" s="52" customFormat="1">
      <c r="A29" s="182">
        <f>A28+31</f>
        <v>40056</v>
      </c>
      <c r="B29" s="183">
        <f t="shared" si="203"/>
        <v>0</v>
      </c>
      <c r="C29" s="79">
        <v>0</v>
      </c>
      <c r="D29" s="216" t="e">
        <f t="shared" si="204"/>
        <v>#DIV/0!</v>
      </c>
      <c r="E29" s="217" t="e">
        <f t="shared" si="190"/>
        <v>#DIV/0!</v>
      </c>
      <c r="F29" s="217" t="e">
        <f t="shared" si="157"/>
        <v>#DIV/0!</v>
      </c>
      <c r="G29" s="217" t="e">
        <f t="shared" si="191"/>
        <v>#DIV/0!</v>
      </c>
      <c r="H29" s="217" t="e">
        <f t="shared" si="192"/>
        <v>#DIV/0!</v>
      </c>
      <c r="I29" s="217" t="e">
        <f t="shared" si="193"/>
        <v>#DIV/0!</v>
      </c>
      <c r="J29" s="217" t="e">
        <f t="shared" si="158"/>
        <v>#DIV/0!</v>
      </c>
      <c r="K29" s="217" t="e">
        <f t="shared" si="218"/>
        <v>#DIV/0!</v>
      </c>
      <c r="L29" s="217" t="e">
        <f t="shared" si="160"/>
        <v>#DIV/0!</v>
      </c>
      <c r="M29" s="217" t="e">
        <f t="shared" si="219"/>
        <v>#DIV/0!</v>
      </c>
      <c r="N29" s="218" t="e">
        <f t="shared" si="195"/>
        <v>#DIV/0!</v>
      </c>
      <c r="O29" s="80"/>
      <c r="P29" s="81" t="e">
        <f t="shared" si="196"/>
        <v>#DIV/0!</v>
      </c>
      <c r="Q29" s="123" t="e">
        <f t="shared" si="215"/>
        <v>#DIV/0!</v>
      </c>
      <c r="R29" s="83" t="e">
        <f t="shared" si="3"/>
        <v>#DIV/0!</v>
      </c>
      <c r="S29" s="105" t="e">
        <f t="shared" si="205"/>
        <v>#DIV/0!</v>
      </c>
      <c r="T29" s="106" t="e">
        <f t="shared" si="96"/>
        <v>#DIV/0!</v>
      </c>
      <c r="U29" s="85" t="e">
        <f>SUM(B29+(((AW29/31)*(31-15))+((#REF!/31)*(31-15))+((#REF!/31)*(31-0))+((#REF!/31)*(31-0))-((#REF!/31)*(31-22))-((#REF!/31)*(31-0))-((#REF!/31)*(31-0))-((#REF!/31)*(31-0))-((#REF!/31)*(31-0))-((#REF!/31)*(31-0))-((#REF!/31)*(31-0))))</f>
        <v>#REF!</v>
      </c>
      <c r="V29" s="86" t="e">
        <f t="shared" si="161"/>
        <v>#REF!</v>
      </c>
      <c r="W29" s="87" t="e">
        <f t="shared" si="197"/>
        <v>#REF!</v>
      </c>
      <c r="X29" s="87" t="e">
        <f t="shared" si="206"/>
        <v>#REF!</v>
      </c>
      <c r="Y29" s="87"/>
      <c r="Z29" s="113">
        <f t="shared" si="162"/>
        <v>0</v>
      </c>
      <c r="AA29" s="89">
        <f t="shared" si="163"/>
        <v>0</v>
      </c>
      <c r="AB29" s="87" t="e">
        <f t="shared" si="164"/>
        <v>#DIV/0!</v>
      </c>
      <c r="AC29" s="123" t="e">
        <f t="shared" si="207"/>
        <v>#DIV/0!</v>
      </c>
      <c r="AD29" s="83" t="e">
        <f t="shared" si="165"/>
        <v>#DIV/0!</v>
      </c>
      <c r="AE29" s="105" t="e">
        <f t="shared" si="208"/>
        <v>#DIV/0!</v>
      </c>
      <c r="AF29" s="106" t="e">
        <f t="shared" si="166"/>
        <v>#DIV/0!</v>
      </c>
      <c r="AG29" s="87"/>
      <c r="AH29" s="107" t="e">
        <f t="shared" si="167"/>
        <v>#DIV/0!</v>
      </c>
      <c r="AI29" s="90"/>
      <c r="AJ29" s="88" t="e">
        <f t="shared" si="209"/>
        <v>#DIV/0!</v>
      </c>
      <c r="AK29" s="89">
        <f t="shared" si="210"/>
        <v>0</v>
      </c>
      <c r="AL29" s="90" t="e">
        <f t="shared" si="211"/>
        <v>#DIV/0!</v>
      </c>
      <c r="AM29" s="82" t="e">
        <f t="shared" si="216"/>
        <v>#DIV/0!</v>
      </c>
      <c r="AN29" s="90" t="e">
        <f t="shared" si="212"/>
        <v>#DIV/0!</v>
      </c>
      <c r="AO29" s="82" t="e">
        <f t="shared" si="217"/>
        <v>#DIV/0!</v>
      </c>
      <c r="AP29" s="84" t="e">
        <f t="shared" si="213"/>
        <v>#DIV/0!</v>
      </c>
      <c r="AQ29" s="90"/>
      <c r="AR29" s="91" t="e">
        <f t="shared" si="198"/>
        <v>#DIV/0!</v>
      </c>
      <c r="AS29" s="90"/>
      <c r="AT29" s="92">
        <f t="shared" si="199"/>
        <v>0</v>
      </c>
      <c r="AU29" s="93">
        <f t="shared" si="168"/>
        <v>0</v>
      </c>
      <c r="AV29" s="101"/>
      <c r="AW29" s="78"/>
      <c r="AX29" s="95">
        <f t="shared" si="169"/>
        <v>31</v>
      </c>
      <c r="AY29" s="96">
        <f t="shared" si="33"/>
        <v>0</v>
      </c>
      <c r="AZ29" s="97">
        <f t="shared" si="34"/>
        <v>0</v>
      </c>
      <c r="BA29" s="102"/>
      <c r="BB29" s="101"/>
      <c r="BC29" s="78"/>
      <c r="BD29" s="95">
        <f t="shared" si="170"/>
        <v>31</v>
      </c>
      <c r="BE29" s="96">
        <f t="shared" si="36"/>
        <v>0</v>
      </c>
      <c r="BF29" s="97">
        <f t="shared" si="37"/>
        <v>0</v>
      </c>
      <c r="BG29" s="102"/>
      <c r="BH29" s="101"/>
      <c r="BI29" s="78"/>
      <c r="BJ29" s="95">
        <f t="shared" si="171"/>
        <v>31</v>
      </c>
      <c r="BK29" s="96">
        <f t="shared" si="39"/>
        <v>0</v>
      </c>
      <c r="BL29" s="97">
        <f t="shared" si="40"/>
        <v>0</v>
      </c>
      <c r="BM29" s="102"/>
      <c r="BN29" s="101"/>
      <c r="BO29" s="78"/>
      <c r="BP29" s="95">
        <f t="shared" si="172"/>
        <v>31</v>
      </c>
      <c r="BQ29" s="96">
        <f t="shared" si="42"/>
        <v>0</v>
      </c>
      <c r="BR29" s="97">
        <f t="shared" si="43"/>
        <v>0</v>
      </c>
      <c r="BS29" s="102"/>
      <c r="BT29" s="101"/>
      <c r="BU29" s="78"/>
      <c r="BV29" s="95">
        <f t="shared" si="173"/>
        <v>31</v>
      </c>
      <c r="BW29" s="96">
        <f t="shared" si="45"/>
        <v>0</v>
      </c>
      <c r="BX29" s="97">
        <f t="shared" si="46"/>
        <v>0</v>
      </c>
      <c r="BY29" s="102"/>
      <c r="BZ29" s="101"/>
      <c r="CA29" s="78"/>
      <c r="CB29" s="95">
        <f t="shared" si="174"/>
        <v>31</v>
      </c>
      <c r="CC29" s="96">
        <f t="shared" si="48"/>
        <v>0</v>
      </c>
      <c r="CD29" s="97">
        <f t="shared" si="49"/>
        <v>0</v>
      </c>
      <c r="CE29" s="102"/>
      <c r="CF29" s="101"/>
      <c r="CG29" s="78"/>
      <c r="CH29" s="95">
        <f t="shared" si="175"/>
        <v>31</v>
      </c>
      <c r="CI29" s="96">
        <f t="shared" si="51"/>
        <v>0</v>
      </c>
      <c r="CJ29" s="97">
        <f t="shared" si="52"/>
        <v>0</v>
      </c>
      <c r="CK29" s="102"/>
      <c r="CL29" s="101"/>
      <c r="CM29" s="78"/>
      <c r="CN29" s="95">
        <f t="shared" si="176"/>
        <v>31</v>
      </c>
      <c r="CO29" s="96">
        <f t="shared" si="54"/>
        <v>0</v>
      </c>
      <c r="CP29" s="97">
        <f t="shared" si="55"/>
        <v>0</v>
      </c>
      <c r="CQ29" s="102"/>
      <c r="CR29" s="101"/>
      <c r="CS29" s="78"/>
      <c r="CT29" s="95">
        <f t="shared" si="177"/>
        <v>31</v>
      </c>
      <c r="CU29" s="96">
        <f t="shared" si="57"/>
        <v>0</v>
      </c>
      <c r="CV29" s="97">
        <f t="shared" si="58"/>
        <v>0</v>
      </c>
      <c r="CW29" s="102"/>
      <c r="CX29" s="101"/>
      <c r="CY29" s="78"/>
      <c r="CZ29" s="95">
        <f t="shared" si="178"/>
        <v>31</v>
      </c>
      <c r="DA29" s="96">
        <f t="shared" si="60"/>
        <v>0</v>
      </c>
      <c r="DB29" s="97">
        <f t="shared" si="61"/>
        <v>0</v>
      </c>
      <c r="DC29" s="117"/>
      <c r="DD29" s="103"/>
      <c r="DE29" s="117"/>
      <c r="DF29" s="101"/>
      <c r="DG29" s="78"/>
      <c r="DH29" s="95">
        <f t="shared" si="179"/>
        <v>31</v>
      </c>
      <c r="DI29" s="96">
        <f t="shared" si="63"/>
        <v>0</v>
      </c>
      <c r="DJ29" s="97">
        <f t="shared" si="64"/>
        <v>0</v>
      </c>
      <c r="DK29" s="102"/>
      <c r="DL29" s="101"/>
      <c r="DM29" s="78"/>
      <c r="DN29" s="95">
        <f t="shared" si="180"/>
        <v>31</v>
      </c>
      <c r="DO29" s="96">
        <f t="shared" si="66"/>
        <v>0</v>
      </c>
      <c r="DP29" s="97">
        <f t="shared" si="67"/>
        <v>0</v>
      </c>
      <c r="DQ29" s="102"/>
      <c r="DR29" s="101"/>
      <c r="DS29" s="78"/>
      <c r="DT29" s="95">
        <f t="shared" si="181"/>
        <v>31</v>
      </c>
      <c r="DU29" s="96">
        <f t="shared" si="69"/>
        <v>0</v>
      </c>
      <c r="DV29" s="97">
        <f t="shared" si="70"/>
        <v>0</v>
      </c>
      <c r="DW29" s="102"/>
      <c r="DX29" s="101"/>
      <c r="DY29" s="78"/>
      <c r="DZ29" s="95">
        <f t="shared" si="182"/>
        <v>31</v>
      </c>
      <c r="EA29" s="96">
        <f t="shared" si="72"/>
        <v>0</v>
      </c>
      <c r="EB29" s="97">
        <f t="shared" si="73"/>
        <v>0</v>
      </c>
      <c r="EC29" s="102"/>
      <c r="ED29" s="101"/>
      <c r="EE29" s="78"/>
      <c r="EF29" s="95">
        <f t="shared" si="183"/>
        <v>31</v>
      </c>
      <c r="EG29" s="96">
        <f t="shared" si="75"/>
        <v>0</v>
      </c>
      <c r="EH29" s="97">
        <f t="shared" si="76"/>
        <v>0</v>
      </c>
      <c r="EI29" s="102"/>
      <c r="EJ29" s="101"/>
      <c r="EK29" s="78"/>
      <c r="EL29" s="95">
        <f t="shared" si="184"/>
        <v>31</v>
      </c>
      <c r="EM29" s="96">
        <f t="shared" si="78"/>
        <v>0</v>
      </c>
      <c r="EN29" s="97">
        <f t="shared" si="79"/>
        <v>0</v>
      </c>
      <c r="EO29" s="102"/>
      <c r="EP29" s="101"/>
      <c r="EQ29" s="78"/>
      <c r="ER29" s="95">
        <f t="shared" si="185"/>
        <v>31</v>
      </c>
      <c r="ES29" s="96">
        <f t="shared" si="81"/>
        <v>0</v>
      </c>
      <c r="ET29" s="97">
        <f t="shared" si="82"/>
        <v>0</v>
      </c>
      <c r="EU29" s="102"/>
      <c r="EV29" s="101"/>
      <c r="EW29" s="78"/>
      <c r="EX29" s="95">
        <f t="shared" si="186"/>
        <v>31</v>
      </c>
      <c r="EY29" s="96">
        <f t="shared" si="84"/>
        <v>0</v>
      </c>
      <c r="EZ29" s="97">
        <f t="shared" si="85"/>
        <v>0</v>
      </c>
      <c r="FA29" s="102"/>
      <c r="FB29" s="101"/>
      <c r="FC29" s="78"/>
      <c r="FD29" s="95">
        <f t="shared" si="187"/>
        <v>31</v>
      </c>
      <c r="FE29" s="96">
        <f t="shared" si="87"/>
        <v>0</v>
      </c>
      <c r="FF29" s="97">
        <f t="shared" si="88"/>
        <v>0</v>
      </c>
      <c r="FG29" s="102"/>
      <c r="FH29" s="117"/>
      <c r="FI29" s="103"/>
      <c r="FJ29" s="117"/>
      <c r="FK29" s="48" t="str">
        <f t="shared" si="200"/>
        <v>8/1/2009</v>
      </c>
      <c r="FL29" s="171" t="e">
        <f t="shared" si="188"/>
        <v>#DIV/0!</v>
      </c>
      <c r="FM29" s="95">
        <f t="shared" si="201"/>
        <v>31</v>
      </c>
      <c r="FN29" s="96">
        <f t="shared" si="202"/>
        <v>1</v>
      </c>
      <c r="FO29" s="97">
        <f t="shared" si="189"/>
        <v>1</v>
      </c>
      <c r="FP29" s="102"/>
      <c r="FR29" s="52">
        <f t="shared" si="17"/>
        <v>8</v>
      </c>
      <c r="FS29" s="169">
        <f t="shared" si="214"/>
        <v>1</v>
      </c>
      <c r="FT29" s="168" t="s">
        <v>98</v>
      </c>
      <c r="FU29" s="170">
        <f t="shared" si="18"/>
        <v>2009</v>
      </c>
    </row>
    <row r="30" spans="1:177" s="52" customFormat="1">
      <c r="A30" s="182">
        <f>A29+30</f>
        <v>40086</v>
      </c>
      <c r="B30" s="183">
        <f t="shared" si="203"/>
        <v>0</v>
      </c>
      <c r="C30" s="79">
        <v>0</v>
      </c>
      <c r="D30" s="216" t="e">
        <f t="shared" si="204"/>
        <v>#DIV/0!</v>
      </c>
      <c r="E30" s="217" t="e">
        <f t="shared" si="190"/>
        <v>#DIV/0!</v>
      </c>
      <c r="F30" s="217" t="e">
        <f t="shared" si="157"/>
        <v>#DIV/0!</v>
      </c>
      <c r="G30" s="217" t="e">
        <f t="shared" si="191"/>
        <v>#DIV/0!</v>
      </c>
      <c r="H30" s="217" t="e">
        <f t="shared" si="192"/>
        <v>#DIV/0!</v>
      </c>
      <c r="I30" s="217" t="e">
        <f t="shared" si="193"/>
        <v>#DIV/0!</v>
      </c>
      <c r="J30" s="217" t="e">
        <f t="shared" si="158"/>
        <v>#DIV/0!</v>
      </c>
      <c r="K30" s="217" t="e">
        <f t="shared" si="218"/>
        <v>#DIV/0!</v>
      </c>
      <c r="L30" s="217" t="e">
        <f t="shared" si="160"/>
        <v>#DIV/0!</v>
      </c>
      <c r="M30" s="217" t="e">
        <f t="shared" si="219"/>
        <v>#DIV/0!</v>
      </c>
      <c r="N30" s="218" t="e">
        <f t="shared" si="195"/>
        <v>#DIV/0!</v>
      </c>
      <c r="O30" s="80"/>
      <c r="P30" s="81" t="e">
        <f t="shared" si="196"/>
        <v>#DIV/0!</v>
      </c>
      <c r="Q30" s="123" t="e">
        <f t="shared" si="215"/>
        <v>#DIV/0!</v>
      </c>
      <c r="R30" s="83" t="e">
        <f t="shared" si="3"/>
        <v>#DIV/0!</v>
      </c>
      <c r="S30" s="105" t="e">
        <f t="shared" si="205"/>
        <v>#DIV/0!</v>
      </c>
      <c r="T30" s="106" t="e">
        <f t="shared" si="96"/>
        <v>#DIV/0!</v>
      </c>
      <c r="U30" s="85" t="e">
        <f>SUM(B30+(((AW30/30)*(30-0))+((#REF!/30)*(30-0))+((#REF!/30)*(30-0))+((#REF!/30)*(30-0))-((#REF!/30)*(30-0))-((#REF!/30)*(30-0))-((#REF!/30)*(30-0))-((#REF!/30)*(30-0))-((#REF!/30)*(30-0))-((#REF!/30)*(30-0))-((#REF!/30)*(30-0))))</f>
        <v>#REF!</v>
      </c>
      <c r="V30" s="86" t="e">
        <f t="shared" si="161"/>
        <v>#REF!</v>
      </c>
      <c r="W30" s="87" t="e">
        <f t="shared" si="197"/>
        <v>#REF!</v>
      </c>
      <c r="X30" s="87" t="e">
        <f t="shared" si="206"/>
        <v>#REF!</v>
      </c>
      <c r="Y30" s="87"/>
      <c r="Z30" s="113">
        <f t="shared" si="162"/>
        <v>0</v>
      </c>
      <c r="AA30" s="89">
        <f t="shared" si="163"/>
        <v>0</v>
      </c>
      <c r="AB30" s="87" t="e">
        <f t="shared" si="164"/>
        <v>#DIV/0!</v>
      </c>
      <c r="AC30" s="123" t="e">
        <f t="shared" si="207"/>
        <v>#DIV/0!</v>
      </c>
      <c r="AD30" s="83" t="e">
        <f t="shared" si="165"/>
        <v>#DIV/0!</v>
      </c>
      <c r="AE30" s="105" t="e">
        <f t="shared" si="208"/>
        <v>#DIV/0!</v>
      </c>
      <c r="AF30" s="106" t="e">
        <f t="shared" si="166"/>
        <v>#DIV/0!</v>
      </c>
      <c r="AG30" s="87"/>
      <c r="AH30" s="107" t="e">
        <f t="shared" si="167"/>
        <v>#DIV/0!</v>
      </c>
      <c r="AI30" s="90"/>
      <c r="AJ30" s="88" t="e">
        <f t="shared" si="209"/>
        <v>#DIV/0!</v>
      </c>
      <c r="AK30" s="89">
        <f t="shared" si="210"/>
        <v>0</v>
      </c>
      <c r="AL30" s="90" t="e">
        <f t="shared" si="211"/>
        <v>#DIV/0!</v>
      </c>
      <c r="AM30" s="82" t="e">
        <f t="shared" si="216"/>
        <v>#DIV/0!</v>
      </c>
      <c r="AN30" s="90" t="e">
        <f t="shared" si="212"/>
        <v>#DIV/0!</v>
      </c>
      <c r="AO30" s="82" t="e">
        <f t="shared" si="217"/>
        <v>#DIV/0!</v>
      </c>
      <c r="AP30" s="84" t="e">
        <f t="shared" si="213"/>
        <v>#DIV/0!</v>
      </c>
      <c r="AQ30" s="90"/>
      <c r="AR30" s="91" t="e">
        <f t="shared" si="198"/>
        <v>#DIV/0!</v>
      </c>
      <c r="AS30" s="90"/>
      <c r="AT30" s="92">
        <f t="shared" si="199"/>
        <v>0</v>
      </c>
      <c r="AU30" s="93">
        <f t="shared" si="168"/>
        <v>0</v>
      </c>
      <c r="AV30" s="101"/>
      <c r="AW30" s="78"/>
      <c r="AX30" s="95">
        <f t="shared" si="169"/>
        <v>30</v>
      </c>
      <c r="AY30" s="96">
        <f t="shared" si="33"/>
        <v>0</v>
      </c>
      <c r="AZ30" s="97">
        <f t="shared" si="34"/>
        <v>0</v>
      </c>
      <c r="BA30" s="102"/>
      <c r="BB30" s="101"/>
      <c r="BC30" s="78"/>
      <c r="BD30" s="95">
        <f t="shared" si="170"/>
        <v>30</v>
      </c>
      <c r="BE30" s="96">
        <f t="shared" si="36"/>
        <v>0</v>
      </c>
      <c r="BF30" s="97">
        <f t="shared" si="37"/>
        <v>0</v>
      </c>
      <c r="BG30" s="102"/>
      <c r="BH30" s="101"/>
      <c r="BI30" s="78"/>
      <c r="BJ30" s="95">
        <f t="shared" si="171"/>
        <v>30</v>
      </c>
      <c r="BK30" s="96">
        <f t="shared" si="39"/>
        <v>0</v>
      </c>
      <c r="BL30" s="97">
        <f t="shared" si="40"/>
        <v>0</v>
      </c>
      <c r="BM30" s="102"/>
      <c r="BN30" s="101"/>
      <c r="BO30" s="78"/>
      <c r="BP30" s="95">
        <f t="shared" si="172"/>
        <v>30</v>
      </c>
      <c r="BQ30" s="96">
        <f t="shared" si="42"/>
        <v>0</v>
      </c>
      <c r="BR30" s="97">
        <f t="shared" si="43"/>
        <v>0</v>
      </c>
      <c r="BS30" s="102"/>
      <c r="BT30" s="101"/>
      <c r="BU30" s="78"/>
      <c r="BV30" s="95">
        <f t="shared" si="173"/>
        <v>30</v>
      </c>
      <c r="BW30" s="96">
        <f t="shared" si="45"/>
        <v>0</v>
      </c>
      <c r="BX30" s="97">
        <f t="shared" si="46"/>
        <v>0</v>
      </c>
      <c r="BY30" s="102"/>
      <c r="BZ30" s="101"/>
      <c r="CA30" s="78"/>
      <c r="CB30" s="95">
        <f t="shared" si="174"/>
        <v>30</v>
      </c>
      <c r="CC30" s="96">
        <f t="shared" si="48"/>
        <v>0</v>
      </c>
      <c r="CD30" s="97">
        <f t="shared" si="49"/>
        <v>0</v>
      </c>
      <c r="CE30" s="102"/>
      <c r="CF30" s="101"/>
      <c r="CG30" s="78"/>
      <c r="CH30" s="95">
        <f t="shared" si="175"/>
        <v>30</v>
      </c>
      <c r="CI30" s="96">
        <f t="shared" si="51"/>
        <v>0</v>
      </c>
      <c r="CJ30" s="97">
        <f t="shared" si="52"/>
        <v>0</v>
      </c>
      <c r="CK30" s="102"/>
      <c r="CL30" s="101"/>
      <c r="CM30" s="78"/>
      <c r="CN30" s="95">
        <f t="shared" si="176"/>
        <v>30</v>
      </c>
      <c r="CO30" s="96">
        <f t="shared" si="54"/>
        <v>0</v>
      </c>
      <c r="CP30" s="97">
        <f t="shared" si="55"/>
        <v>0</v>
      </c>
      <c r="CQ30" s="102"/>
      <c r="CR30" s="101"/>
      <c r="CS30" s="78"/>
      <c r="CT30" s="95">
        <f t="shared" si="177"/>
        <v>30</v>
      </c>
      <c r="CU30" s="96">
        <f t="shared" si="57"/>
        <v>0</v>
      </c>
      <c r="CV30" s="97">
        <f t="shared" si="58"/>
        <v>0</v>
      </c>
      <c r="CW30" s="102"/>
      <c r="CX30" s="101"/>
      <c r="CY30" s="78"/>
      <c r="CZ30" s="95">
        <f t="shared" si="178"/>
        <v>30</v>
      </c>
      <c r="DA30" s="96">
        <f t="shared" si="60"/>
        <v>0</v>
      </c>
      <c r="DB30" s="97">
        <f t="shared" si="61"/>
        <v>0</v>
      </c>
      <c r="DC30" s="117"/>
      <c r="DD30" s="103"/>
      <c r="DE30" s="117"/>
      <c r="DF30" s="101"/>
      <c r="DG30" s="78"/>
      <c r="DH30" s="95">
        <f t="shared" si="179"/>
        <v>30</v>
      </c>
      <c r="DI30" s="96">
        <f t="shared" si="63"/>
        <v>0</v>
      </c>
      <c r="DJ30" s="97">
        <f t="shared" si="64"/>
        <v>0</v>
      </c>
      <c r="DK30" s="102"/>
      <c r="DL30" s="101"/>
      <c r="DM30" s="78"/>
      <c r="DN30" s="95">
        <f t="shared" si="180"/>
        <v>30</v>
      </c>
      <c r="DO30" s="96">
        <f t="shared" si="66"/>
        <v>0</v>
      </c>
      <c r="DP30" s="97">
        <f t="shared" si="67"/>
        <v>0</v>
      </c>
      <c r="DQ30" s="102"/>
      <c r="DR30" s="101"/>
      <c r="DS30" s="78"/>
      <c r="DT30" s="95">
        <f t="shared" si="181"/>
        <v>30</v>
      </c>
      <c r="DU30" s="96">
        <f t="shared" si="69"/>
        <v>0</v>
      </c>
      <c r="DV30" s="97">
        <f t="shared" si="70"/>
        <v>0</v>
      </c>
      <c r="DW30" s="102"/>
      <c r="DX30" s="101"/>
      <c r="DY30" s="78"/>
      <c r="DZ30" s="95">
        <f t="shared" si="182"/>
        <v>30</v>
      </c>
      <c r="EA30" s="96">
        <f t="shared" si="72"/>
        <v>0</v>
      </c>
      <c r="EB30" s="97">
        <f t="shared" si="73"/>
        <v>0</v>
      </c>
      <c r="EC30" s="102"/>
      <c r="ED30" s="101"/>
      <c r="EE30" s="78"/>
      <c r="EF30" s="95">
        <f t="shared" si="183"/>
        <v>30</v>
      </c>
      <c r="EG30" s="96">
        <f t="shared" si="75"/>
        <v>0</v>
      </c>
      <c r="EH30" s="97">
        <f t="shared" si="76"/>
        <v>0</v>
      </c>
      <c r="EI30" s="102"/>
      <c r="EJ30" s="101"/>
      <c r="EK30" s="78"/>
      <c r="EL30" s="95">
        <f t="shared" si="184"/>
        <v>30</v>
      </c>
      <c r="EM30" s="96">
        <f t="shared" si="78"/>
        <v>0</v>
      </c>
      <c r="EN30" s="97">
        <f t="shared" si="79"/>
        <v>0</v>
      </c>
      <c r="EO30" s="102"/>
      <c r="EP30" s="101"/>
      <c r="EQ30" s="78"/>
      <c r="ER30" s="95">
        <f t="shared" si="185"/>
        <v>30</v>
      </c>
      <c r="ES30" s="96">
        <f t="shared" si="81"/>
        <v>0</v>
      </c>
      <c r="ET30" s="97">
        <f t="shared" si="82"/>
        <v>0</v>
      </c>
      <c r="EU30" s="102"/>
      <c r="EV30" s="101"/>
      <c r="EW30" s="78"/>
      <c r="EX30" s="95">
        <f t="shared" si="186"/>
        <v>30</v>
      </c>
      <c r="EY30" s="96">
        <f t="shared" si="84"/>
        <v>0</v>
      </c>
      <c r="EZ30" s="97">
        <f t="shared" si="85"/>
        <v>0</v>
      </c>
      <c r="FA30" s="102"/>
      <c r="FB30" s="101"/>
      <c r="FC30" s="78"/>
      <c r="FD30" s="95">
        <f t="shared" si="187"/>
        <v>30</v>
      </c>
      <c r="FE30" s="96">
        <f t="shared" si="87"/>
        <v>0</v>
      </c>
      <c r="FF30" s="97">
        <f t="shared" si="88"/>
        <v>0</v>
      </c>
      <c r="FG30" s="102"/>
      <c r="FH30" s="117"/>
      <c r="FI30" s="103"/>
      <c r="FJ30" s="117"/>
      <c r="FK30" s="48" t="str">
        <f t="shared" si="200"/>
        <v>9/1/2009</v>
      </c>
      <c r="FL30" s="171" t="e">
        <f t="shared" si="188"/>
        <v>#DIV/0!</v>
      </c>
      <c r="FM30" s="95">
        <f t="shared" si="201"/>
        <v>30</v>
      </c>
      <c r="FN30" s="96">
        <f t="shared" si="202"/>
        <v>1</v>
      </c>
      <c r="FO30" s="97">
        <f t="shared" si="189"/>
        <v>1</v>
      </c>
      <c r="FP30" s="102"/>
      <c r="FR30" s="52">
        <f t="shared" si="17"/>
        <v>9</v>
      </c>
      <c r="FS30" s="169">
        <f t="shared" si="214"/>
        <v>1</v>
      </c>
      <c r="FT30" s="168" t="s">
        <v>98</v>
      </c>
      <c r="FU30" s="170">
        <f t="shared" si="18"/>
        <v>2009</v>
      </c>
    </row>
    <row r="31" spans="1:177" s="52" customFormat="1">
      <c r="A31" s="182">
        <f>A30+31</f>
        <v>40117</v>
      </c>
      <c r="B31" s="183">
        <f t="shared" si="203"/>
        <v>0</v>
      </c>
      <c r="C31" s="79">
        <v>0</v>
      </c>
      <c r="D31" s="216" t="e">
        <f t="shared" si="204"/>
        <v>#DIV/0!</v>
      </c>
      <c r="E31" s="217" t="e">
        <f t="shared" si="190"/>
        <v>#DIV/0!</v>
      </c>
      <c r="F31" s="217" t="e">
        <f t="shared" si="157"/>
        <v>#DIV/0!</v>
      </c>
      <c r="G31" s="217" t="e">
        <f t="shared" si="191"/>
        <v>#DIV/0!</v>
      </c>
      <c r="H31" s="217" t="e">
        <f t="shared" si="192"/>
        <v>#DIV/0!</v>
      </c>
      <c r="I31" s="217" t="e">
        <f t="shared" si="193"/>
        <v>#DIV/0!</v>
      </c>
      <c r="J31" s="217" t="e">
        <f t="shared" si="158"/>
        <v>#DIV/0!</v>
      </c>
      <c r="K31" s="217" t="e">
        <f t="shared" si="218"/>
        <v>#DIV/0!</v>
      </c>
      <c r="L31" s="217" t="e">
        <f t="shared" si="160"/>
        <v>#DIV/0!</v>
      </c>
      <c r="M31" s="217" t="e">
        <f t="shared" si="219"/>
        <v>#DIV/0!</v>
      </c>
      <c r="N31" s="218" t="e">
        <f t="shared" si="195"/>
        <v>#DIV/0!</v>
      </c>
      <c r="O31" s="80"/>
      <c r="P31" s="81" t="e">
        <f t="shared" si="196"/>
        <v>#DIV/0!</v>
      </c>
      <c r="Q31" s="123" t="e">
        <f t="shared" si="215"/>
        <v>#DIV/0!</v>
      </c>
      <c r="R31" s="83" t="e">
        <f t="shared" si="3"/>
        <v>#DIV/0!</v>
      </c>
      <c r="S31" s="105" t="e">
        <f t="shared" si="205"/>
        <v>#DIV/0!</v>
      </c>
      <c r="T31" s="106" t="e">
        <f t="shared" si="96"/>
        <v>#DIV/0!</v>
      </c>
      <c r="U31" s="85" t="e">
        <f>SUM(B31+(((AW31/31)*(31-10))+((#REF!/31)*(31-0))+((#REF!/31)*(31-0))+((#REF!/31)*(31-0))-((#REF!/31)*(31-0))-((#REF!/31)*(31-0))-((#REF!/31)*(31-0))-((#REF!/31)*(31-0))-((#REF!/31)*(31-0))-((#REF!/31)*(31-0))-((#REF!/31)*(31-0))))</f>
        <v>#REF!</v>
      </c>
      <c r="V31" s="86" t="e">
        <f t="shared" si="161"/>
        <v>#REF!</v>
      </c>
      <c r="W31" s="87" t="e">
        <f t="shared" si="197"/>
        <v>#REF!</v>
      </c>
      <c r="X31" s="87" t="e">
        <f t="shared" si="206"/>
        <v>#REF!</v>
      </c>
      <c r="Y31" s="87"/>
      <c r="Z31" s="113">
        <f t="shared" si="162"/>
        <v>0</v>
      </c>
      <c r="AA31" s="89">
        <f t="shared" si="163"/>
        <v>0</v>
      </c>
      <c r="AB31" s="87" t="e">
        <f t="shared" si="164"/>
        <v>#DIV/0!</v>
      </c>
      <c r="AC31" s="123" t="e">
        <f t="shared" si="207"/>
        <v>#DIV/0!</v>
      </c>
      <c r="AD31" s="83" t="e">
        <f t="shared" si="165"/>
        <v>#DIV/0!</v>
      </c>
      <c r="AE31" s="105" t="e">
        <f t="shared" si="208"/>
        <v>#DIV/0!</v>
      </c>
      <c r="AF31" s="106" t="e">
        <f t="shared" si="166"/>
        <v>#DIV/0!</v>
      </c>
      <c r="AG31" s="87"/>
      <c r="AH31" s="107" t="e">
        <f t="shared" si="167"/>
        <v>#DIV/0!</v>
      </c>
      <c r="AI31" s="90"/>
      <c r="AJ31" s="88" t="e">
        <f t="shared" si="209"/>
        <v>#DIV/0!</v>
      </c>
      <c r="AK31" s="89">
        <f t="shared" si="210"/>
        <v>0</v>
      </c>
      <c r="AL31" s="90" t="e">
        <f t="shared" si="211"/>
        <v>#DIV/0!</v>
      </c>
      <c r="AM31" s="82" t="e">
        <f t="shared" si="216"/>
        <v>#DIV/0!</v>
      </c>
      <c r="AN31" s="90" t="e">
        <f t="shared" si="212"/>
        <v>#DIV/0!</v>
      </c>
      <c r="AO31" s="82" t="e">
        <f t="shared" si="217"/>
        <v>#DIV/0!</v>
      </c>
      <c r="AP31" s="84" t="e">
        <f t="shared" si="213"/>
        <v>#DIV/0!</v>
      </c>
      <c r="AQ31" s="90"/>
      <c r="AR31" s="91" t="e">
        <f t="shared" si="198"/>
        <v>#DIV/0!</v>
      </c>
      <c r="AS31" s="90"/>
      <c r="AT31" s="92">
        <f t="shared" si="199"/>
        <v>0</v>
      </c>
      <c r="AU31" s="93">
        <f t="shared" si="168"/>
        <v>0</v>
      </c>
      <c r="AV31" s="101"/>
      <c r="AW31" s="78"/>
      <c r="AX31" s="95">
        <f t="shared" si="169"/>
        <v>31</v>
      </c>
      <c r="AY31" s="96">
        <f t="shared" si="33"/>
        <v>0</v>
      </c>
      <c r="AZ31" s="97">
        <f t="shared" si="34"/>
        <v>0</v>
      </c>
      <c r="BA31" s="102"/>
      <c r="BB31" s="101"/>
      <c r="BC31" s="78"/>
      <c r="BD31" s="95">
        <f t="shared" si="170"/>
        <v>31</v>
      </c>
      <c r="BE31" s="96">
        <f t="shared" si="36"/>
        <v>0</v>
      </c>
      <c r="BF31" s="97">
        <f t="shared" si="37"/>
        <v>0</v>
      </c>
      <c r="BG31" s="102"/>
      <c r="BH31" s="101"/>
      <c r="BI31" s="78"/>
      <c r="BJ31" s="95">
        <f t="shared" si="171"/>
        <v>31</v>
      </c>
      <c r="BK31" s="96">
        <f t="shared" si="39"/>
        <v>0</v>
      </c>
      <c r="BL31" s="97">
        <f t="shared" si="40"/>
        <v>0</v>
      </c>
      <c r="BM31" s="102"/>
      <c r="BN31" s="101"/>
      <c r="BO31" s="78"/>
      <c r="BP31" s="95">
        <f t="shared" si="172"/>
        <v>31</v>
      </c>
      <c r="BQ31" s="96">
        <f t="shared" si="42"/>
        <v>0</v>
      </c>
      <c r="BR31" s="97">
        <f t="shared" si="43"/>
        <v>0</v>
      </c>
      <c r="BS31" s="102"/>
      <c r="BT31" s="101"/>
      <c r="BU31" s="78"/>
      <c r="BV31" s="95">
        <f t="shared" si="173"/>
        <v>31</v>
      </c>
      <c r="BW31" s="96">
        <f t="shared" si="45"/>
        <v>0</v>
      </c>
      <c r="BX31" s="97">
        <f t="shared" si="46"/>
        <v>0</v>
      </c>
      <c r="BY31" s="102"/>
      <c r="BZ31" s="101"/>
      <c r="CA31" s="78"/>
      <c r="CB31" s="95">
        <f t="shared" si="174"/>
        <v>31</v>
      </c>
      <c r="CC31" s="96">
        <f t="shared" si="48"/>
        <v>0</v>
      </c>
      <c r="CD31" s="97">
        <f t="shared" si="49"/>
        <v>0</v>
      </c>
      <c r="CE31" s="102"/>
      <c r="CF31" s="101"/>
      <c r="CG31" s="78"/>
      <c r="CH31" s="95">
        <f t="shared" si="175"/>
        <v>31</v>
      </c>
      <c r="CI31" s="96">
        <f t="shared" si="51"/>
        <v>0</v>
      </c>
      <c r="CJ31" s="97">
        <f t="shared" si="52"/>
        <v>0</v>
      </c>
      <c r="CK31" s="102"/>
      <c r="CL31" s="101"/>
      <c r="CM31" s="78"/>
      <c r="CN31" s="95">
        <f t="shared" si="176"/>
        <v>31</v>
      </c>
      <c r="CO31" s="96">
        <f t="shared" si="54"/>
        <v>0</v>
      </c>
      <c r="CP31" s="97">
        <f t="shared" si="55"/>
        <v>0</v>
      </c>
      <c r="CQ31" s="102"/>
      <c r="CR31" s="101"/>
      <c r="CS31" s="78"/>
      <c r="CT31" s="95">
        <f t="shared" si="177"/>
        <v>31</v>
      </c>
      <c r="CU31" s="96">
        <f t="shared" si="57"/>
        <v>0</v>
      </c>
      <c r="CV31" s="97">
        <f t="shared" si="58"/>
        <v>0</v>
      </c>
      <c r="CW31" s="102"/>
      <c r="CX31" s="101"/>
      <c r="CY31" s="78"/>
      <c r="CZ31" s="95">
        <f t="shared" si="178"/>
        <v>31</v>
      </c>
      <c r="DA31" s="96">
        <f t="shared" si="60"/>
        <v>0</v>
      </c>
      <c r="DB31" s="97">
        <f t="shared" si="61"/>
        <v>0</v>
      </c>
      <c r="DC31" s="117"/>
      <c r="DD31" s="103"/>
      <c r="DE31" s="117"/>
      <c r="DF31" s="101"/>
      <c r="DG31" s="78"/>
      <c r="DH31" s="95">
        <f t="shared" si="179"/>
        <v>31</v>
      </c>
      <c r="DI31" s="96">
        <f t="shared" si="63"/>
        <v>0</v>
      </c>
      <c r="DJ31" s="97">
        <f t="shared" si="64"/>
        <v>0</v>
      </c>
      <c r="DK31" s="102"/>
      <c r="DL31" s="101"/>
      <c r="DM31" s="78"/>
      <c r="DN31" s="95">
        <f t="shared" si="180"/>
        <v>31</v>
      </c>
      <c r="DO31" s="96">
        <f t="shared" si="66"/>
        <v>0</v>
      </c>
      <c r="DP31" s="97">
        <f t="shared" si="67"/>
        <v>0</v>
      </c>
      <c r="DQ31" s="102"/>
      <c r="DR31" s="101"/>
      <c r="DS31" s="78"/>
      <c r="DT31" s="95">
        <f t="shared" si="181"/>
        <v>31</v>
      </c>
      <c r="DU31" s="96">
        <f t="shared" si="69"/>
        <v>0</v>
      </c>
      <c r="DV31" s="97">
        <f t="shared" si="70"/>
        <v>0</v>
      </c>
      <c r="DW31" s="102"/>
      <c r="DX31" s="101"/>
      <c r="DY31" s="78"/>
      <c r="DZ31" s="95">
        <f t="shared" si="182"/>
        <v>31</v>
      </c>
      <c r="EA31" s="96">
        <f t="shared" si="72"/>
        <v>0</v>
      </c>
      <c r="EB31" s="97">
        <f t="shared" si="73"/>
        <v>0</v>
      </c>
      <c r="EC31" s="102"/>
      <c r="ED31" s="101"/>
      <c r="EE31" s="78"/>
      <c r="EF31" s="95">
        <f t="shared" si="183"/>
        <v>31</v>
      </c>
      <c r="EG31" s="96">
        <f t="shared" si="75"/>
        <v>0</v>
      </c>
      <c r="EH31" s="97">
        <f t="shared" si="76"/>
        <v>0</v>
      </c>
      <c r="EI31" s="102"/>
      <c r="EJ31" s="101"/>
      <c r="EK31" s="78"/>
      <c r="EL31" s="95">
        <f t="shared" si="184"/>
        <v>31</v>
      </c>
      <c r="EM31" s="96">
        <f t="shared" si="78"/>
        <v>0</v>
      </c>
      <c r="EN31" s="97">
        <f t="shared" si="79"/>
        <v>0</v>
      </c>
      <c r="EO31" s="102"/>
      <c r="EP31" s="101"/>
      <c r="EQ31" s="78"/>
      <c r="ER31" s="95">
        <f t="shared" si="185"/>
        <v>31</v>
      </c>
      <c r="ES31" s="96">
        <f t="shared" si="81"/>
        <v>0</v>
      </c>
      <c r="ET31" s="97">
        <f t="shared" si="82"/>
        <v>0</v>
      </c>
      <c r="EU31" s="102"/>
      <c r="EV31" s="101"/>
      <c r="EW31" s="78"/>
      <c r="EX31" s="95">
        <f t="shared" si="186"/>
        <v>31</v>
      </c>
      <c r="EY31" s="96">
        <f t="shared" si="84"/>
        <v>0</v>
      </c>
      <c r="EZ31" s="97">
        <f t="shared" si="85"/>
        <v>0</v>
      </c>
      <c r="FA31" s="102"/>
      <c r="FB31" s="101"/>
      <c r="FC31" s="78"/>
      <c r="FD31" s="95">
        <f t="shared" si="187"/>
        <v>31</v>
      </c>
      <c r="FE31" s="96">
        <f t="shared" si="87"/>
        <v>0</v>
      </c>
      <c r="FF31" s="97">
        <f t="shared" si="88"/>
        <v>0</v>
      </c>
      <c r="FG31" s="102"/>
      <c r="FH31" s="117"/>
      <c r="FI31" s="103"/>
      <c r="FJ31" s="117"/>
      <c r="FK31" s="48" t="str">
        <f t="shared" si="200"/>
        <v>10/1/2009</v>
      </c>
      <c r="FL31" s="171" t="e">
        <f t="shared" si="188"/>
        <v>#DIV/0!</v>
      </c>
      <c r="FM31" s="95">
        <f t="shared" si="201"/>
        <v>31</v>
      </c>
      <c r="FN31" s="96">
        <f t="shared" si="202"/>
        <v>1</v>
      </c>
      <c r="FO31" s="97">
        <f t="shared" si="189"/>
        <v>1</v>
      </c>
      <c r="FP31" s="102"/>
      <c r="FR31" s="52">
        <f t="shared" si="17"/>
        <v>10</v>
      </c>
      <c r="FS31" s="169">
        <f t="shared" si="214"/>
        <v>1</v>
      </c>
      <c r="FT31" s="168" t="s">
        <v>98</v>
      </c>
      <c r="FU31" s="170">
        <f t="shared" si="18"/>
        <v>2009</v>
      </c>
    </row>
    <row r="32" spans="1:177" s="52" customFormat="1">
      <c r="A32" s="182">
        <f>A31+30</f>
        <v>40147</v>
      </c>
      <c r="B32" s="183">
        <f t="shared" si="203"/>
        <v>0</v>
      </c>
      <c r="C32" s="79">
        <v>0</v>
      </c>
      <c r="D32" s="216" t="e">
        <f t="shared" si="204"/>
        <v>#DIV/0!</v>
      </c>
      <c r="E32" s="217" t="e">
        <f t="shared" si="190"/>
        <v>#DIV/0!</v>
      </c>
      <c r="F32" s="217" t="e">
        <f t="shared" si="157"/>
        <v>#DIV/0!</v>
      </c>
      <c r="G32" s="217" t="e">
        <f t="shared" si="191"/>
        <v>#DIV/0!</v>
      </c>
      <c r="H32" s="217" t="e">
        <f t="shared" si="192"/>
        <v>#DIV/0!</v>
      </c>
      <c r="I32" s="217" t="e">
        <f t="shared" si="193"/>
        <v>#DIV/0!</v>
      </c>
      <c r="J32" s="217" t="e">
        <f t="shared" si="158"/>
        <v>#DIV/0!</v>
      </c>
      <c r="K32" s="217" t="e">
        <f t="shared" si="218"/>
        <v>#DIV/0!</v>
      </c>
      <c r="L32" s="217" t="e">
        <f t="shared" si="160"/>
        <v>#DIV/0!</v>
      </c>
      <c r="M32" s="217" t="e">
        <f t="shared" si="219"/>
        <v>#DIV/0!</v>
      </c>
      <c r="N32" s="218" t="e">
        <f t="shared" si="195"/>
        <v>#DIV/0!</v>
      </c>
      <c r="O32" s="80"/>
      <c r="P32" s="81" t="e">
        <f t="shared" si="196"/>
        <v>#DIV/0!</v>
      </c>
      <c r="Q32" s="123" t="e">
        <f t="shared" si="215"/>
        <v>#DIV/0!</v>
      </c>
      <c r="R32" s="83" t="e">
        <f t="shared" si="3"/>
        <v>#DIV/0!</v>
      </c>
      <c r="S32" s="105" t="e">
        <f t="shared" si="205"/>
        <v>#DIV/0!</v>
      </c>
      <c r="T32" s="106" t="e">
        <f t="shared" si="96"/>
        <v>#DIV/0!</v>
      </c>
      <c r="U32" s="85" t="e">
        <f>SUM(B32+(((AW32/30)*(30-0))+((#REF!/30)*(30-0))+((#REF!/30)*(30-0))+((#REF!/30)*(30-0))-((#REF!/30)*(30-0))-((#REF!/30)*(30-0))-((#REF!/30)*(30-0))-((#REF!/30)*(30-0))-((#REF!/30)*(30-0))-((#REF!/30)*(30-0))-((#REF!/30)*(30-0))))</f>
        <v>#REF!</v>
      </c>
      <c r="V32" s="86" t="e">
        <f t="shared" si="161"/>
        <v>#REF!</v>
      </c>
      <c r="W32" s="87" t="e">
        <f t="shared" si="197"/>
        <v>#REF!</v>
      </c>
      <c r="X32" s="87" t="e">
        <f t="shared" si="206"/>
        <v>#REF!</v>
      </c>
      <c r="Y32" s="87"/>
      <c r="Z32" s="113">
        <f t="shared" si="162"/>
        <v>0</v>
      </c>
      <c r="AA32" s="89">
        <f t="shared" si="163"/>
        <v>0</v>
      </c>
      <c r="AB32" s="87" t="e">
        <f t="shared" si="164"/>
        <v>#DIV/0!</v>
      </c>
      <c r="AC32" s="123" t="e">
        <f t="shared" si="207"/>
        <v>#DIV/0!</v>
      </c>
      <c r="AD32" s="83" t="e">
        <f t="shared" si="165"/>
        <v>#DIV/0!</v>
      </c>
      <c r="AE32" s="105" t="e">
        <f t="shared" si="208"/>
        <v>#DIV/0!</v>
      </c>
      <c r="AF32" s="106" t="e">
        <f t="shared" si="166"/>
        <v>#DIV/0!</v>
      </c>
      <c r="AG32" s="87"/>
      <c r="AH32" s="107" t="e">
        <f t="shared" si="167"/>
        <v>#DIV/0!</v>
      </c>
      <c r="AI32" s="90"/>
      <c r="AJ32" s="88" t="e">
        <f t="shared" si="209"/>
        <v>#DIV/0!</v>
      </c>
      <c r="AK32" s="89">
        <f t="shared" si="210"/>
        <v>0</v>
      </c>
      <c r="AL32" s="90" t="e">
        <f t="shared" si="211"/>
        <v>#DIV/0!</v>
      </c>
      <c r="AM32" s="82" t="e">
        <f t="shared" si="216"/>
        <v>#DIV/0!</v>
      </c>
      <c r="AN32" s="90" t="e">
        <f t="shared" si="212"/>
        <v>#DIV/0!</v>
      </c>
      <c r="AO32" s="82" t="e">
        <f t="shared" si="217"/>
        <v>#DIV/0!</v>
      </c>
      <c r="AP32" s="84" t="e">
        <f t="shared" si="213"/>
        <v>#DIV/0!</v>
      </c>
      <c r="AQ32" s="90"/>
      <c r="AR32" s="91" t="e">
        <f t="shared" si="198"/>
        <v>#DIV/0!</v>
      </c>
      <c r="AS32" s="90"/>
      <c r="AT32" s="92">
        <f t="shared" si="199"/>
        <v>0</v>
      </c>
      <c r="AU32" s="93">
        <f t="shared" si="168"/>
        <v>0</v>
      </c>
      <c r="AV32" s="101"/>
      <c r="AW32" s="78"/>
      <c r="AX32" s="95">
        <f t="shared" si="169"/>
        <v>30</v>
      </c>
      <c r="AY32" s="96">
        <f t="shared" si="33"/>
        <v>0</v>
      </c>
      <c r="AZ32" s="97">
        <f t="shared" si="34"/>
        <v>0</v>
      </c>
      <c r="BA32" s="102"/>
      <c r="BB32" s="101"/>
      <c r="BC32" s="78"/>
      <c r="BD32" s="95">
        <f t="shared" si="170"/>
        <v>30</v>
      </c>
      <c r="BE32" s="96">
        <f t="shared" si="36"/>
        <v>0</v>
      </c>
      <c r="BF32" s="97">
        <f t="shared" si="37"/>
        <v>0</v>
      </c>
      <c r="BG32" s="102"/>
      <c r="BH32" s="101"/>
      <c r="BI32" s="78"/>
      <c r="BJ32" s="95">
        <f t="shared" si="171"/>
        <v>30</v>
      </c>
      <c r="BK32" s="96">
        <f t="shared" si="39"/>
        <v>0</v>
      </c>
      <c r="BL32" s="97">
        <f t="shared" si="40"/>
        <v>0</v>
      </c>
      <c r="BM32" s="102"/>
      <c r="BN32" s="101"/>
      <c r="BO32" s="78"/>
      <c r="BP32" s="95">
        <f t="shared" si="172"/>
        <v>30</v>
      </c>
      <c r="BQ32" s="96">
        <f t="shared" si="42"/>
        <v>0</v>
      </c>
      <c r="BR32" s="97">
        <f t="shared" si="43"/>
        <v>0</v>
      </c>
      <c r="BS32" s="102"/>
      <c r="BT32" s="101"/>
      <c r="BU32" s="78"/>
      <c r="BV32" s="95">
        <f t="shared" si="173"/>
        <v>30</v>
      </c>
      <c r="BW32" s="96">
        <f t="shared" si="45"/>
        <v>0</v>
      </c>
      <c r="BX32" s="97">
        <f t="shared" si="46"/>
        <v>0</v>
      </c>
      <c r="BY32" s="102"/>
      <c r="BZ32" s="101"/>
      <c r="CA32" s="78"/>
      <c r="CB32" s="95">
        <f t="shared" si="174"/>
        <v>30</v>
      </c>
      <c r="CC32" s="96">
        <f t="shared" si="48"/>
        <v>0</v>
      </c>
      <c r="CD32" s="97">
        <f t="shared" si="49"/>
        <v>0</v>
      </c>
      <c r="CE32" s="102"/>
      <c r="CF32" s="101"/>
      <c r="CG32" s="78"/>
      <c r="CH32" s="95">
        <f t="shared" si="175"/>
        <v>30</v>
      </c>
      <c r="CI32" s="96">
        <f t="shared" si="51"/>
        <v>0</v>
      </c>
      <c r="CJ32" s="97">
        <f t="shared" si="52"/>
        <v>0</v>
      </c>
      <c r="CK32" s="102"/>
      <c r="CL32" s="101"/>
      <c r="CM32" s="78"/>
      <c r="CN32" s="95">
        <f t="shared" si="176"/>
        <v>30</v>
      </c>
      <c r="CO32" s="96">
        <f t="shared" si="54"/>
        <v>0</v>
      </c>
      <c r="CP32" s="97">
        <f t="shared" si="55"/>
        <v>0</v>
      </c>
      <c r="CQ32" s="102"/>
      <c r="CR32" s="101"/>
      <c r="CS32" s="78"/>
      <c r="CT32" s="95">
        <f t="shared" si="177"/>
        <v>30</v>
      </c>
      <c r="CU32" s="96">
        <f t="shared" si="57"/>
        <v>0</v>
      </c>
      <c r="CV32" s="97">
        <f t="shared" si="58"/>
        <v>0</v>
      </c>
      <c r="CW32" s="102"/>
      <c r="CX32" s="101"/>
      <c r="CY32" s="78"/>
      <c r="CZ32" s="95">
        <f t="shared" si="178"/>
        <v>30</v>
      </c>
      <c r="DA32" s="96">
        <f t="shared" si="60"/>
        <v>0</v>
      </c>
      <c r="DB32" s="97">
        <f t="shared" si="61"/>
        <v>0</v>
      </c>
      <c r="DC32" s="117"/>
      <c r="DD32" s="103"/>
      <c r="DE32" s="117"/>
      <c r="DF32" s="101"/>
      <c r="DG32" s="78"/>
      <c r="DH32" s="95">
        <f t="shared" si="179"/>
        <v>30</v>
      </c>
      <c r="DI32" s="96">
        <f t="shared" si="63"/>
        <v>0</v>
      </c>
      <c r="DJ32" s="97">
        <f t="shared" si="64"/>
        <v>0</v>
      </c>
      <c r="DK32" s="102"/>
      <c r="DL32" s="101"/>
      <c r="DM32" s="78"/>
      <c r="DN32" s="95">
        <f t="shared" si="180"/>
        <v>30</v>
      </c>
      <c r="DO32" s="96">
        <f t="shared" si="66"/>
        <v>0</v>
      </c>
      <c r="DP32" s="97">
        <f t="shared" si="67"/>
        <v>0</v>
      </c>
      <c r="DQ32" s="102"/>
      <c r="DR32" s="101"/>
      <c r="DS32" s="78"/>
      <c r="DT32" s="95">
        <f t="shared" si="181"/>
        <v>30</v>
      </c>
      <c r="DU32" s="96">
        <f t="shared" si="69"/>
        <v>0</v>
      </c>
      <c r="DV32" s="97">
        <f t="shared" si="70"/>
        <v>0</v>
      </c>
      <c r="DW32" s="102"/>
      <c r="DX32" s="101"/>
      <c r="DY32" s="78"/>
      <c r="DZ32" s="95">
        <f t="shared" si="182"/>
        <v>30</v>
      </c>
      <c r="EA32" s="96">
        <f t="shared" si="72"/>
        <v>0</v>
      </c>
      <c r="EB32" s="97">
        <f t="shared" si="73"/>
        <v>0</v>
      </c>
      <c r="EC32" s="102"/>
      <c r="ED32" s="101"/>
      <c r="EE32" s="78"/>
      <c r="EF32" s="95">
        <f t="shared" si="183"/>
        <v>30</v>
      </c>
      <c r="EG32" s="96">
        <f t="shared" si="75"/>
        <v>0</v>
      </c>
      <c r="EH32" s="97">
        <f t="shared" si="76"/>
        <v>0</v>
      </c>
      <c r="EI32" s="102"/>
      <c r="EJ32" s="101"/>
      <c r="EK32" s="78"/>
      <c r="EL32" s="95">
        <f t="shared" si="184"/>
        <v>30</v>
      </c>
      <c r="EM32" s="96">
        <f t="shared" si="78"/>
        <v>0</v>
      </c>
      <c r="EN32" s="97">
        <f t="shared" si="79"/>
        <v>0</v>
      </c>
      <c r="EO32" s="102"/>
      <c r="EP32" s="101"/>
      <c r="EQ32" s="78"/>
      <c r="ER32" s="95">
        <f t="shared" si="185"/>
        <v>30</v>
      </c>
      <c r="ES32" s="96">
        <f t="shared" si="81"/>
        <v>0</v>
      </c>
      <c r="ET32" s="97">
        <f t="shared" si="82"/>
        <v>0</v>
      </c>
      <c r="EU32" s="102"/>
      <c r="EV32" s="101"/>
      <c r="EW32" s="78"/>
      <c r="EX32" s="95">
        <f t="shared" si="186"/>
        <v>30</v>
      </c>
      <c r="EY32" s="96">
        <f t="shared" si="84"/>
        <v>0</v>
      </c>
      <c r="EZ32" s="97">
        <f t="shared" si="85"/>
        <v>0</v>
      </c>
      <c r="FA32" s="102"/>
      <c r="FB32" s="101"/>
      <c r="FC32" s="78"/>
      <c r="FD32" s="95">
        <f t="shared" si="187"/>
        <v>30</v>
      </c>
      <c r="FE32" s="96">
        <f t="shared" si="87"/>
        <v>0</v>
      </c>
      <c r="FF32" s="97">
        <f t="shared" si="88"/>
        <v>0</v>
      </c>
      <c r="FG32" s="102"/>
      <c r="FH32" s="117"/>
      <c r="FI32" s="103"/>
      <c r="FJ32" s="117"/>
      <c r="FK32" s="48" t="str">
        <f t="shared" si="200"/>
        <v>11/1/2009</v>
      </c>
      <c r="FL32" s="171" t="e">
        <f t="shared" si="188"/>
        <v>#DIV/0!</v>
      </c>
      <c r="FM32" s="95">
        <f t="shared" si="201"/>
        <v>30</v>
      </c>
      <c r="FN32" s="96">
        <f t="shared" si="202"/>
        <v>1</v>
      </c>
      <c r="FO32" s="97">
        <f t="shared" si="189"/>
        <v>1</v>
      </c>
      <c r="FP32" s="102"/>
      <c r="FR32" s="52">
        <f t="shared" si="17"/>
        <v>11</v>
      </c>
      <c r="FS32" s="169">
        <f t="shared" si="214"/>
        <v>1</v>
      </c>
      <c r="FT32" s="168" t="s">
        <v>98</v>
      </c>
      <c r="FU32" s="170">
        <f t="shared" si="18"/>
        <v>2009</v>
      </c>
    </row>
    <row r="33" spans="1:177" s="52" customFormat="1">
      <c r="A33" s="182">
        <f>A32+31</f>
        <v>40178</v>
      </c>
      <c r="B33" s="183">
        <f t="shared" si="203"/>
        <v>0</v>
      </c>
      <c r="C33" s="79">
        <v>0</v>
      </c>
      <c r="D33" s="216" t="e">
        <f t="shared" si="204"/>
        <v>#DIV/0!</v>
      </c>
      <c r="E33" s="217" t="e">
        <f t="shared" si="190"/>
        <v>#DIV/0!</v>
      </c>
      <c r="F33" s="217" t="e">
        <f t="shared" si="157"/>
        <v>#DIV/0!</v>
      </c>
      <c r="G33" s="217" t="e">
        <f t="shared" si="191"/>
        <v>#DIV/0!</v>
      </c>
      <c r="H33" s="217" t="e">
        <f t="shared" si="192"/>
        <v>#DIV/0!</v>
      </c>
      <c r="I33" s="217" t="e">
        <f t="shared" si="193"/>
        <v>#DIV/0!</v>
      </c>
      <c r="J33" s="217" t="e">
        <f t="shared" si="158"/>
        <v>#DIV/0!</v>
      </c>
      <c r="K33" s="217" t="e">
        <f t="shared" si="218"/>
        <v>#DIV/0!</v>
      </c>
      <c r="L33" s="217" t="e">
        <f t="shared" si="160"/>
        <v>#DIV/0!</v>
      </c>
      <c r="M33" s="217" t="e">
        <f>G33+L33</f>
        <v>#DIV/0!</v>
      </c>
      <c r="N33" s="218" t="e">
        <f t="shared" si="195"/>
        <v>#DIV/0!</v>
      </c>
      <c r="O33" s="80"/>
      <c r="P33" s="81" t="e">
        <f t="shared" si="196"/>
        <v>#DIV/0!</v>
      </c>
      <c r="Q33" s="123" t="e">
        <f t="shared" si="215"/>
        <v>#DIV/0!</v>
      </c>
      <c r="R33" s="83" t="e">
        <f t="shared" si="3"/>
        <v>#DIV/0!</v>
      </c>
      <c r="S33" s="105" t="e">
        <f t="shared" si="205"/>
        <v>#DIV/0!</v>
      </c>
      <c r="T33" s="108" t="e">
        <f t="shared" si="96"/>
        <v>#DIV/0!</v>
      </c>
      <c r="U33" s="85" t="e">
        <f>SUM(B33+(((AW33/31)*(31-31))+((#REF!/31)*(31-31))+((#REF!/31)*(31-3))+((#REF!/31)*(31-10))-((#REF!/31)*(31-0))-((#REF!/31)*(31-0))-((#REF!/31)*(31-0))-((#REF!/31)*(31-0))-((#REF!/31)*(31-0))-((#REF!/31)*(31-0))-((#REF!/31)*(31-0))))</f>
        <v>#REF!</v>
      </c>
      <c r="V33" s="86" t="e">
        <f t="shared" si="161"/>
        <v>#REF!</v>
      </c>
      <c r="W33" s="87" t="e">
        <f t="shared" si="197"/>
        <v>#REF!</v>
      </c>
      <c r="X33" s="87" t="e">
        <f t="shared" si="206"/>
        <v>#REF!</v>
      </c>
      <c r="Y33" s="87"/>
      <c r="Z33" s="113">
        <f t="shared" si="162"/>
        <v>0</v>
      </c>
      <c r="AA33" s="89">
        <f t="shared" si="163"/>
        <v>0</v>
      </c>
      <c r="AB33" s="87" t="e">
        <f t="shared" si="164"/>
        <v>#DIV/0!</v>
      </c>
      <c r="AC33" s="123" t="e">
        <f t="shared" si="207"/>
        <v>#DIV/0!</v>
      </c>
      <c r="AD33" s="83" t="e">
        <f t="shared" si="165"/>
        <v>#DIV/0!</v>
      </c>
      <c r="AE33" s="105" t="e">
        <f t="shared" si="208"/>
        <v>#DIV/0!</v>
      </c>
      <c r="AF33" s="108" t="e">
        <f t="shared" si="166"/>
        <v>#DIV/0!</v>
      </c>
      <c r="AG33" s="87"/>
      <c r="AH33" s="107" t="e">
        <f t="shared" si="167"/>
        <v>#DIV/0!</v>
      </c>
      <c r="AI33" s="90"/>
      <c r="AJ33" s="88" t="e">
        <f t="shared" si="209"/>
        <v>#DIV/0!</v>
      </c>
      <c r="AK33" s="89">
        <f t="shared" si="210"/>
        <v>0</v>
      </c>
      <c r="AL33" s="90" t="e">
        <f t="shared" si="211"/>
        <v>#DIV/0!</v>
      </c>
      <c r="AM33" s="82" t="e">
        <f t="shared" si="216"/>
        <v>#DIV/0!</v>
      </c>
      <c r="AN33" s="90" t="e">
        <f t="shared" si="212"/>
        <v>#DIV/0!</v>
      </c>
      <c r="AO33" s="82" t="e">
        <f t="shared" si="217"/>
        <v>#DIV/0!</v>
      </c>
      <c r="AP33" s="84" t="e">
        <f t="shared" si="213"/>
        <v>#DIV/0!</v>
      </c>
      <c r="AQ33" s="90"/>
      <c r="AR33" s="91" t="e">
        <f>SUM(AL33-AB33)</f>
        <v>#DIV/0!</v>
      </c>
      <c r="AS33" s="90"/>
      <c r="AT33" s="92">
        <f>SUM(AW33,BC33,BI33,BO33,BU33,CA33,CG33,CM33,CS33,CY33)</f>
        <v>0</v>
      </c>
      <c r="AU33" s="93">
        <f t="shared" si="168"/>
        <v>0</v>
      </c>
      <c r="AV33" s="101"/>
      <c r="AW33" s="78"/>
      <c r="AX33" s="95">
        <f t="shared" si="169"/>
        <v>31</v>
      </c>
      <c r="AY33" s="96">
        <f t="shared" si="33"/>
        <v>0</v>
      </c>
      <c r="AZ33" s="97">
        <f t="shared" si="34"/>
        <v>0</v>
      </c>
      <c r="BA33" s="102"/>
      <c r="BB33" s="101"/>
      <c r="BC33" s="78"/>
      <c r="BD33" s="95">
        <f t="shared" si="170"/>
        <v>31</v>
      </c>
      <c r="BE33" s="96">
        <f t="shared" si="36"/>
        <v>0</v>
      </c>
      <c r="BF33" s="97">
        <f t="shared" si="37"/>
        <v>0</v>
      </c>
      <c r="BG33" s="102"/>
      <c r="BH33" s="101"/>
      <c r="BI33" s="78"/>
      <c r="BJ33" s="95">
        <f t="shared" si="171"/>
        <v>31</v>
      </c>
      <c r="BK33" s="96">
        <f t="shared" si="39"/>
        <v>0</v>
      </c>
      <c r="BL33" s="97">
        <f t="shared" si="40"/>
        <v>0</v>
      </c>
      <c r="BM33" s="102"/>
      <c r="BN33" s="101"/>
      <c r="BO33" s="78"/>
      <c r="BP33" s="95">
        <f t="shared" si="172"/>
        <v>31</v>
      </c>
      <c r="BQ33" s="96">
        <f t="shared" si="42"/>
        <v>0</v>
      </c>
      <c r="BR33" s="97">
        <f t="shared" si="43"/>
        <v>0</v>
      </c>
      <c r="BS33" s="102"/>
      <c r="BT33" s="101"/>
      <c r="BU33" s="78"/>
      <c r="BV33" s="95">
        <f t="shared" si="173"/>
        <v>31</v>
      </c>
      <c r="BW33" s="96">
        <f t="shared" si="45"/>
        <v>0</v>
      </c>
      <c r="BX33" s="97">
        <f t="shared" si="46"/>
        <v>0</v>
      </c>
      <c r="BY33" s="102"/>
      <c r="BZ33" s="101"/>
      <c r="CA33" s="78"/>
      <c r="CB33" s="95">
        <f t="shared" si="174"/>
        <v>31</v>
      </c>
      <c r="CC33" s="96">
        <f t="shared" si="48"/>
        <v>0</v>
      </c>
      <c r="CD33" s="97">
        <f t="shared" si="49"/>
        <v>0</v>
      </c>
      <c r="CE33" s="102"/>
      <c r="CF33" s="101"/>
      <c r="CG33" s="78"/>
      <c r="CH33" s="95">
        <f t="shared" si="175"/>
        <v>31</v>
      </c>
      <c r="CI33" s="96">
        <f t="shared" si="51"/>
        <v>0</v>
      </c>
      <c r="CJ33" s="97">
        <f t="shared" si="52"/>
        <v>0</v>
      </c>
      <c r="CK33" s="102"/>
      <c r="CL33" s="101"/>
      <c r="CM33" s="78"/>
      <c r="CN33" s="95">
        <f t="shared" si="176"/>
        <v>31</v>
      </c>
      <c r="CO33" s="96">
        <f t="shared" si="54"/>
        <v>0</v>
      </c>
      <c r="CP33" s="97">
        <f t="shared" si="55"/>
        <v>0</v>
      </c>
      <c r="CQ33" s="102"/>
      <c r="CR33" s="101"/>
      <c r="CS33" s="78"/>
      <c r="CT33" s="95">
        <f t="shared" si="177"/>
        <v>31</v>
      </c>
      <c r="CU33" s="96">
        <f t="shared" si="57"/>
        <v>0</v>
      </c>
      <c r="CV33" s="97">
        <f t="shared" si="58"/>
        <v>0</v>
      </c>
      <c r="CW33" s="102"/>
      <c r="CX33" s="101"/>
      <c r="CY33" s="78"/>
      <c r="CZ33" s="95">
        <f t="shared" si="178"/>
        <v>31</v>
      </c>
      <c r="DA33" s="96">
        <f t="shared" si="60"/>
        <v>0</v>
      </c>
      <c r="DB33" s="97">
        <f t="shared" si="61"/>
        <v>0</v>
      </c>
      <c r="DC33" s="117"/>
      <c r="DD33" s="103"/>
      <c r="DE33" s="117"/>
      <c r="DF33" s="101"/>
      <c r="DG33" s="78"/>
      <c r="DH33" s="95">
        <f t="shared" si="179"/>
        <v>31</v>
      </c>
      <c r="DI33" s="96">
        <f t="shared" si="63"/>
        <v>0</v>
      </c>
      <c r="DJ33" s="97">
        <f t="shared" si="64"/>
        <v>0</v>
      </c>
      <c r="DK33" s="102"/>
      <c r="DL33" s="101"/>
      <c r="DM33" s="78"/>
      <c r="DN33" s="95">
        <f t="shared" si="180"/>
        <v>31</v>
      </c>
      <c r="DO33" s="96">
        <f t="shared" si="66"/>
        <v>0</v>
      </c>
      <c r="DP33" s="97">
        <f t="shared" si="67"/>
        <v>0</v>
      </c>
      <c r="DQ33" s="102"/>
      <c r="DR33" s="101"/>
      <c r="DS33" s="78"/>
      <c r="DT33" s="95">
        <f t="shared" si="181"/>
        <v>31</v>
      </c>
      <c r="DU33" s="96">
        <f t="shared" si="69"/>
        <v>0</v>
      </c>
      <c r="DV33" s="97">
        <f t="shared" si="70"/>
        <v>0</v>
      </c>
      <c r="DW33" s="102"/>
      <c r="DX33" s="101"/>
      <c r="DY33" s="78"/>
      <c r="DZ33" s="95">
        <f t="shared" si="182"/>
        <v>31</v>
      </c>
      <c r="EA33" s="96">
        <f t="shared" si="72"/>
        <v>0</v>
      </c>
      <c r="EB33" s="97">
        <f t="shared" si="73"/>
        <v>0</v>
      </c>
      <c r="EC33" s="102"/>
      <c r="ED33" s="101"/>
      <c r="EE33" s="78"/>
      <c r="EF33" s="95">
        <f t="shared" si="183"/>
        <v>31</v>
      </c>
      <c r="EG33" s="96">
        <f t="shared" si="75"/>
        <v>0</v>
      </c>
      <c r="EH33" s="97">
        <f t="shared" si="76"/>
        <v>0</v>
      </c>
      <c r="EI33" s="102"/>
      <c r="EJ33" s="101"/>
      <c r="EK33" s="78"/>
      <c r="EL33" s="95">
        <f t="shared" si="184"/>
        <v>31</v>
      </c>
      <c r="EM33" s="96">
        <f t="shared" si="78"/>
        <v>0</v>
      </c>
      <c r="EN33" s="97">
        <f t="shared" si="79"/>
        <v>0</v>
      </c>
      <c r="EO33" s="102"/>
      <c r="EP33" s="101"/>
      <c r="EQ33" s="78"/>
      <c r="ER33" s="95">
        <f t="shared" si="185"/>
        <v>31</v>
      </c>
      <c r="ES33" s="96">
        <f t="shared" si="81"/>
        <v>0</v>
      </c>
      <c r="ET33" s="97">
        <f t="shared" si="82"/>
        <v>0</v>
      </c>
      <c r="EU33" s="102"/>
      <c r="EV33" s="101"/>
      <c r="EW33" s="78"/>
      <c r="EX33" s="95">
        <f t="shared" si="186"/>
        <v>31</v>
      </c>
      <c r="EY33" s="96">
        <f t="shared" si="84"/>
        <v>0</v>
      </c>
      <c r="EZ33" s="97">
        <f t="shared" si="85"/>
        <v>0</v>
      </c>
      <c r="FA33" s="102"/>
      <c r="FB33" s="101"/>
      <c r="FC33" s="78"/>
      <c r="FD33" s="95">
        <f t="shared" si="187"/>
        <v>31</v>
      </c>
      <c r="FE33" s="96">
        <f t="shared" si="87"/>
        <v>0</v>
      </c>
      <c r="FF33" s="97">
        <f t="shared" si="88"/>
        <v>0</v>
      </c>
      <c r="FG33" s="102"/>
      <c r="FH33" s="117"/>
      <c r="FI33" s="103"/>
      <c r="FJ33" s="117"/>
      <c r="FK33" s="48" t="str">
        <f t="shared" si="200"/>
        <v>12/1/2009</v>
      </c>
      <c r="FL33" s="171" t="e">
        <f t="shared" si="188"/>
        <v>#DIV/0!</v>
      </c>
      <c r="FM33" s="95">
        <f t="shared" si="201"/>
        <v>31</v>
      </c>
      <c r="FN33" s="96">
        <f t="shared" si="202"/>
        <v>1</v>
      </c>
      <c r="FO33" s="97">
        <f t="shared" si="189"/>
        <v>1</v>
      </c>
      <c r="FP33" s="102"/>
      <c r="FR33" s="52">
        <f t="shared" si="17"/>
        <v>12</v>
      </c>
      <c r="FS33" s="169">
        <f t="shared" si="214"/>
        <v>1</v>
      </c>
      <c r="FT33" s="168" t="s">
        <v>98</v>
      </c>
      <c r="FU33" s="170">
        <f t="shared" si="18"/>
        <v>2009</v>
      </c>
    </row>
    <row r="34" spans="1:177" s="52" customFormat="1">
      <c r="A34" s="182"/>
      <c r="B34" s="183"/>
      <c r="C34" s="109"/>
      <c r="D34" s="212"/>
      <c r="E34" s="205"/>
      <c r="F34" s="205"/>
      <c r="G34" s="205"/>
      <c r="H34" s="205"/>
      <c r="I34" s="205"/>
      <c r="J34" s="205"/>
      <c r="K34" s="205"/>
      <c r="L34" s="205"/>
      <c r="M34" s="205"/>
      <c r="N34" s="213"/>
      <c r="O34" s="110"/>
      <c r="P34" s="124"/>
      <c r="Q34" s="125"/>
      <c r="R34" s="83"/>
      <c r="S34" s="112"/>
      <c r="T34" s="108"/>
      <c r="U34" s="85"/>
      <c r="V34" s="86"/>
      <c r="W34" s="83"/>
      <c r="X34" s="83"/>
      <c r="Y34" s="83"/>
      <c r="Z34" s="113"/>
      <c r="AA34" s="89"/>
      <c r="AB34" s="87"/>
      <c r="AC34" s="125"/>
      <c r="AD34" s="83"/>
      <c r="AE34" s="112"/>
      <c r="AF34" s="108"/>
      <c r="AG34" s="87"/>
      <c r="AH34" s="107"/>
      <c r="AI34" s="90"/>
      <c r="AJ34" s="81"/>
      <c r="AK34" s="90"/>
      <c r="AL34" s="90"/>
      <c r="AM34" s="90"/>
      <c r="AN34" s="90"/>
      <c r="AO34" s="90"/>
      <c r="AP34" s="84"/>
      <c r="AQ34" s="90"/>
      <c r="AR34" s="91"/>
      <c r="AS34" s="90"/>
      <c r="AT34" s="114"/>
      <c r="AU34" s="115"/>
      <c r="AV34" s="116"/>
      <c r="AW34" s="98"/>
      <c r="AX34" s="95"/>
      <c r="AY34" s="96"/>
      <c r="AZ34" s="97"/>
      <c r="BA34" s="102"/>
      <c r="BB34" s="116"/>
      <c r="BC34" s="98"/>
      <c r="BD34" s="95"/>
      <c r="BE34" s="96"/>
      <c r="BF34" s="97"/>
      <c r="BG34" s="102"/>
      <c r="BH34" s="116"/>
      <c r="BI34" s="98"/>
      <c r="BJ34" s="95"/>
      <c r="BK34" s="96"/>
      <c r="BL34" s="97"/>
      <c r="BM34" s="102"/>
      <c r="BN34" s="116"/>
      <c r="BO34" s="98"/>
      <c r="BP34" s="95"/>
      <c r="BQ34" s="96"/>
      <c r="BR34" s="97"/>
      <c r="BS34" s="102"/>
      <c r="BT34" s="116"/>
      <c r="BU34" s="98"/>
      <c r="BV34" s="95"/>
      <c r="BW34" s="96"/>
      <c r="BX34" s="97"/>
      <c r="BY34" s="102"/>
      <c r="BZ34" s="116"/>
      <c r="CA34" s="98"/>
      <c r="CB34" s="95"/>
      <c r="CC34" s="96"/>
      <c r="CD34" s="97"/>
      <c r="CE34" s="102"/>
      <c r="CF34" s="116"/>
      <c r="CG34" s="98"/>
      <c r="CH34" s="95"/>
      <c r="CI34" s="96"/>
      <c r="CJ34" s="97"/>
      <c r="CK34" s="102"/>
      <c r="CL34" s="116"/>
      <c r="CM34" s="98"/>
      <c r="CN34" s="95"/>
      <c r="CO34" s="96"/>
      <c r="CP34" s="97"/>
      <c r="CQ34" s="102"/>
      <c r="CR34" s="116"/>
      <c r="CS34" s="98"/>
      <c r="CT34" s="95"/>
      <c r="CU34" s="96"/>
      <c r="CV34" s="97"/>
      <c r="CW34" s="102"/>
      <c r="CX34" s="116"/>
      <c r="CY34" s="98"/>
      <c r="CZ34" s="95"/>
      <c r="DA34" s="96"/>
      <c r="DB34" s="97"/>
      <c r="DC34" s="117"/>
      <c r="DD34" s="103"/>
      <c r="DE34" s="117"/>
      <c r="DF34" s="116"/>
      <c r="DG34" s="98"/>
      <c r="DH34" s="95"/>
      <c r="DI34" s="96"/>
      <c r="DJ34" s="97"/>
      <c r="DK34" s="102"/>
      <c r="DL34" s="116"/>
      <c r="DM34" s="98"/>
      <c r="DN34" s="95"/>
      <c r="DO34" s="96"/>
      <c r="DP34" s="97"/>
      <c r="DQ34" s="102"/>
      <c r="DR34" s="116"/>
      <c r="DS34" s="98"/>
      <c r="DT34" s="95"/>
      <c r="DU34" s="96"/>
      <c r="DV34" s="97"/>
      <c r="DW34" s="102"/>
      <c r="DX34" s="116"/>
      <c r="DY34" s="98"/>
      <c r="DZ34" s="95"/>
      <c r="EA34" s="96"/>
      <c r="EB34" s="97"/>
      <c r="EC34" s="102"/>
      <c r="ED34" s="116"/>
      <c r="EE34" s="98"/>
      <c r="EF34" s="95"/>
      <c r="EG34" s="96"/>
      <c r="EH34" s="97"/>
      <c r="EI34" s="102"/>
      <c r="EJ34" s="116"/>
      <c r="EK34" s="98"/>
      <c r="EL34" s="95"/>
      <c r="EM34" s="96"/>
      <c r="EN34" s="97"/>
      <c r="EO34" s="102"/>
      <c r="EP34" s="116"/>
      <c r="EQ34" s="98"/>
      <c r="ER34" s="95"/>
      <c r="ES34" s="96"/>
      <c r="ET34" s="97"/>
      <c r="EU34" s="102"/>
      <c r="EV34" s="116"/>
      <c r="EW34" s="98"/>
      <c r="EX34" s="95"/>
      <c r="EY34" s="96"/>
      <c r="EZ34" s="97"/>
      <c r="FA34" s="102"/>
      <c r="FB34" s="116"/>
      <c r="FC34" s="98"/>
      <c r="FD34" s="95"/>
      <c r="FE34" s="96"/>
      <c r="FF34" s="97"/>
      <c r="FG34" s="102"/>
      <c r="FH34" s="117"/>
      <c r="FI34" s="103"/>
      <c r="FJ34" s="117"/>
      <c r="FK34" s="116"/>
      <c r="FL34" s="98"/>
      <c r="FM34" s="95"/>
      <c r="FN34" s="96"/>
      <c r="FO34" s="97"/>
      <c r="FP34" s="102"/>
      <c r="FS34" s="169"/>
      <c r="FT34" s="168"/>
      <c r="FU34" s="170"/>
    </row>
    <row r="35" spans="1:177" s="52" customFormat="1">
      <c r="A35" s="182"/>
      <c r="B35" s="183"/>
      <c r="C35" s="118"/>
      <c r="D35" s="208"/>
      <c r="E35" s="98"/>
      <c r="F35" s="98"/>
      <c r="G35" s="98"/>
      <c r="H35" s="98"/>
      <c r="I35" s="98"/>
      <c r="J35" s="98"/>
      <c r="K35" s="98"/>
      <c r="L35" s="98"/>
      <c r="M35" s="98"/>
      <c r="N35" s="209"/>
      <c r="O35" s="80"/>
      <c r="P35" s="81"/>
      <c r="Q35" s="120"/>
      <c r="R35" s="83"/>
      <c r="S35" s="120"/>
      <c r="T35" s="108"/>
      <c r="U35" s="85"/>
      <c r="V35" s="86"/>
      <c r="W35" s="121"/>
      <c r="X35" s="83"/>
      <c r="Y35" s="83"/>
      <c r="Z35" s="113"/>
      <c r="AA35" s="89"/>
      <c r="AB35" s="87"/>
      <c r="AC35" s="120"/>
      <c r="AD35" s="83"/>
      <c r="AE35" s="120"/>
      <c r="AF35" s="108"/>
      <c r="AG35" s="87"/>
      <c r="AH35" s="107"/>
      <c r="AI35" s="90"/>
      <c r="AJ35" s="81"/>
      <c r="AK35" s="90"/>
      <c r="AL35" s="90"/>
      <c r="AM35" s="90"/>
      <c r="AN35" s="90"/>
      <c r="AO35" s="90"/>
      <c r="AP35" s="84"/>
      <c r="AQ35" s="90"/>
      <c r="AR35" s="91"/>
      <c r="AS35" s="90"/>
      <c r="AT35" s="92"/>
      <c r="AU35" s="93"/>
      <c r="AV35" s="116"/>
      <c r="AW35" s="98"/>
      <c r="AX35" s="95"/>
      <c r="AY35" s="96"/>
      <c r="AZ35" s="97"/>
      <c r="BA35" s="102"/>
      <c r="BB35" s="116"/>
      <c r="BC35" s="98"/>
      <c r="BD35" s="95"/>
      <c r="BE35" s="96"/>
      <c r="BF35" s="97"/>
      <c r="BG35" s="102"/>
      <c r="BH35" s="116"/>
      <c r="BI35" s="98"/>
      <c r="BJ35" s="95"/>
      <c r="BK35" s="96"/>
      <c r="BL35" s="97"/>
      <c r="BM35" s="102"/>
      <c r="BN35" s="116"/>
      <c r="BO35" s="98"/>
      <c r="BP35" s="95"/>
      <c r="BQ35" s="96"/>
      <c r="BR35" s="97"/>
      <c r="BS35" s="102"/>
      <c r="BT35" s="116"/>
      <c r="BU35" s="98"/>
      <c r="BV35" s="95"/>
      <c r="BW35" s="96"/>
      <c r="BX35" s="97"/>
      <c r="BY35" s="102"/>
      <c r="BZ35" s="116"/>
      <c r="CA35" s="98"/>
      <c r="CB35" s="95"/>
      <c r="CC35" s="96"/>
      <c r="CD35" s="97"/>
      <c r="CE35" s="102"/>
      <c r="CF35" s="116"/>
      <c r="CG35" s="98"/>
      <c r="CH35" s="95"/>
      <c r="CI35" s="96"/>
      <c r="CJ35" s="97"/>
      <c r="CK35" s="102"/>
      <c r="CL35" s="116"/>
      <c r="CM35" s="98"/>
      <c r="CN35" s="95"/>
      <c r="CO35" s="96"/>
      <c r="CP35" s="97"/>
      <c r="CQ35" s="102"/>
      <c r="CR35" s="116"/>
      <c r="CS35" s="98"/>
      <c r="CT35" s="95"/>
      <c r="CU35" s="96"/>
      <c r="CV35" s="97"/>
      <c r="CW35" s="102"/>
      <c r="CX35" s="116"/>
      <c r="CY35" s="98"/>
      <c r="CZ35" s="95"/>
      <c r="DA35" s="96"/>
      <c r="DB35" s="97"/>
      <c r="DC35" s="123"/>
      <c r="DD35" s="103"/>
      <c r="DE35" s="123"/>
      <c r="DF35" s="116"/>
      <c r="DG35" s="98"/>
      <c r="DH35" s="95"/>
      <c r="DI35" s="96"/>
      <c r="DJ35" s="97"/>
      <c r="DK35" s="102"/>
      <c r="DL35" s="116"/>
      <c r="DM35" s="98"/>
      <c r="DN35" s="95"/>
      <c r="DO35" s="96"/>
      <c r="DP35" s="97"/>
      <c r="DQ35" s="102"/>
      <c r="DR35" s="116"/>
      <c r="DS35" s="98"/>
      <c r="DT35" s="95"/>
      <c r="DU35" s="96"/>
      <c r="DV35" s="97"/>
      <c r="DW35" s="102"/>
      <c r="DX35" s="116"/>
      <c r="DY35" s="98"/>
      <c r="DZ35" s="95"/>
      <c r="EA35" s="96"/>
      <c r="EB35" s="97"/>
      <c r="EC35" s="102"/>
      <c r="ED35" s="116"/>
      <c r="EE35" s="98"/>
      <c r="EF35" s="95"/>
      <c r="EG35" s="96"/>
      <c r="EH35" s="97"/>
      <c r="EI35" s="102"/>
      <c r="EJ35" s="116"/>
      <c r="EK35" s="98"/>
      <c r="EL35" s="95"/>
      <c r="EM35" s="96"/>
      <c r="EN35" s="97"/>
      <c r="EO35" s="102"/>
      <c r="EP35" s="116"/>
      <c r="EQ35" s="98"/>
      <c r="ER35" s="95"/>
      <c r="ES35" s="96"/>
      <c r="ET35" s="97"/>
      <c r="EU35" s="102"/>
      <c r="EV35" s="116"/>
      <c r="EW35" s="98"/>
      <c r="EX35" s="95"/>
      <c r="EY35" s="96"/>
      <c r="EZ35" s="97"/>
      <c r="FA35" s="102"/>
      <c r="FB35" s="116"/>
      <c r="FC35" s="98"/>
      <c r="FD35" s="95"/>
      <c r="FE35" s="96"/>
      <c r="FF35" s="97"/>
      <c r="FG35" s="102"/>
      <c r="FH35" s="123"/>
      <c r="FI35" s="103"/>
      <c r="FJ35" s="123"/>
      <c r="FK35" s="116"/>
      <c r="FL35" s="98"/>
      <c r="FM35" s="95"/>
      <c r="FN35" s="96"/>
      <c r="FO35" s="97"/>
      <c r="FP35" s="102"/>
      <c r="FS35" s="169"/>
      <c r="FT35" s="168"/>
      <c r="FU35" s="170"/>
    </row>
    <row r="36" spans="1:177" s="52" customFormat="1">
      <c r="A36" s="182">
        <f>A33+31</f>
        <v>40209</v>
      </c>
      <c r="B36" s="183">
        <f>C33</f>
        <v>0</v>
      </c>
      <c r="C36" s="79">
        <v>0</v>
      </c>
      <c r="D36" s="216" t="e">
        <f>N33</f>
        <v>#DIV/0!</v>
      </c>
      <c r="E36" s="217" t="e">
        <f>B36*AB36</f>
        <v>#DIV/0!</v>
      </c>
      <c r="F36" s="217" t="e">
        <f t="shared" ref="F36:F47" si="220">FL36</f>
        <v>#DIV/0!</v>
      </c>
      <c r="G36" s="217" t="e">
        <f>E36+F36</f>
        <v>#DIV/0!</v>
      </c>
      <c r="H36" s="217" t="e">
        <f>H33+G36</f>
        <v>#DIV/0!</v>
      </c>
      <c r="I36" s="217" t="e">
        <f>-G36*$FN$5</f>
        <v>#DIV/0!</v>
      </c>
      <c r="J36" s="217" t="e">
        <f t="shared" ref="J36:J47" si="221">-H36*$FN$5</f>
        <v>#DIV/0!</v>
      </c>
      <c r="K36" s="217" t="e">
        <f t="shared" ref="K36:K39" si="222">MAX(I36:J36)</f>
        <v>#DIV/0!</v>
      </c>
      <c r="L36" s="217" t="e">
        <f t="shared" ref="L36:L47" si="223">IF(AND(J36&lt;0,I36&lt;0),K36,IF(J36&gt;I36,0,IF(J36&gt;0,I36-J36,I36)))</f>
        <v>#DIV/0!</v>
      </c>
      <c r="M36" s="217" t="e">
        <f>G36+L36</f>
        <v>#DIV/0!</v>
      </c>
      <c r="N36" s="218" t="e">
        <f>D36+AT36-AU36+M36</f>
        <v>#DIV/0!</v>
      </c>
      <c r="O36" s="80"/>
      <c r="P36" s="81" t="e">
        <f>SUM((C36-AT36+AU36)/C33)-1</f>
        <v>#DIV/0!</v>
      </c>
      <c r="Q36" s="123" t="e">
        <f>SUM(1+P36)*Q33</f>
        <v>#DIV/0!</v>
      </c>
      <c r="R36" s="83" t="e">
        <f t="shared" si="3"/>
        <v>#DIV/0!</v>
      </c>
      <c r="S36" s="105" t="e">
        <f>SUM(1+P36)*1</f>
        <v>#DIV/0!</v>
      </c>
      <c r="T36" s="106" t="e">
        <f t="shared" si="96"/>
        <v>#DIV/0!</v>
      </c>
      <c r="U36" s="85" t="e">
        <f>SUM(B36+(((AW36/31)*(31-17))+((#REF!/31)*(31-0))+((#REF!/31)*(31-0))+((#REF!/31)*(31-0))-((#REF!/31)*(31-0))-((#REF!/31)*(31-0))-((#REF!/31)*(31-0))-((#REF!/31)*(31-0))-((#REF!/31)*(31-0))-((#REF!/31)*(31-0))-((#REF!/31)*(31-0))))</f>
        <v>#REF!</v>
      </c>
      <c r="V36" s="86" t="e">
        <f t="shared" ref="V36:V47" si="224">SUM(C36/U36)-1</f>
        <v>#REF!</v>
      </c>
      <c r="W36" s="87" t="e">
        <f>SUM(W35*(1+V36))</f>
        <v>#REF!</v>
      </c>
      <c r="X36" s="87" t="e">
        <f>SUM(X33*(1+V36))</f>
        <v>#REF!</v>
      </c>
      <c r="Y36" s="87"/>
      <c r="Z36" s="113">
        <f t="shared" ref="Z36:Z47" si="225">SUM(C36-B36-AT36+AU36)</f>
        <v>0</v>
      </c>
      <c r="AA36" s="89">
        <f t="shared" ref="AA36:AA47" si="226">SUM((AW36*AZ36)+(BC36*BF36)+(BI36*BL36)+(BO36*BR36)+(BU36*BX36)+(CA36*CD36)+(CG36*CJ36)+(CM36*CP36)+(CS36*CV36)+(CY36*DB36))-SUM((DG36*DJ36)+(DM36*DP36)+(DS36*DV36)+(DY36*EB36)+(EE36*EH36)+(EK36*EN36)+(EQ36*ET36)+(EW36*EZ36)+(FC36*FF36))</f>
        <v>0</v>
      </c>
      <c r="AB36" s="87" t="e">
        <f t="shared" ref="AB36:AB47" si="227">SUM(Z36/(B36+AA36))</f>
        <v>#DIV/0!</v>
      </c>
      <c r="AC36" s="123" t="e">
        <f>SUM(1+AB36)*AC33</f>
        <v>#DIV/0!</v>
      </c>
      <c r="AD36" s="83" t="e">
        <f t="shared" ref="AD36:AD47" si="228">SUM(AC36-1)</f>
        <v>#DIV/0!</v>
      </c>
      <c r="AE36" s="105" t="e">
        <f>SUM(1+AB36)*1</f>
        <v>#DIV/0!</v>
      </c>
      <c r="AF36" s="106" t="e">
        <f t="shared" ref="AF36:AF47" si="229">SUM(AE36-1)</f>
        <v>#DIV/0!</v>
      </c>
      <c r="AG36" s="87"/>
      <c r="AH36" s="107" t="e">
        <f t="shared" ref="AH36:AH47" si="230">SUM(AB36-P36)</f>
        <v>#DIV/0!</v>
      </c>
      <c r="AI36" s="90"/>
      <c r="AJ36" s="88" t="e">
        <f>SUM(N36-D36-AT36+AU36)</f>
        <v>#DIV/0!</v>
      </c>
      <c r="AK36" s="89">
        <f>SUM((AW36*AZ36)+(BC36*BF36)+(BI36*BL36)+(BO36*BR36)+(BU36*BX36)+(CA36*CD36)+(CG36*CJ36)+(CM36*CP36)+(CS36*CV36)+(CY36*DB36))-SUM((DG36*DJ36)+(DM36*DP36)+(DS36*DV36)+(DY36*EB36)+(EE36*EH36)+(EK36*EN36)+(EQ36*ET36)+(EW36*EZ36)+(FC36*FF36))</f>
        <v>0</v>
      </c>
      <c r="AL36" s="219" t="e">
        <f>SUM(AJ36/(D36+AK36))</f>
        <v>#DIV/0!</v>
      </c>
      <c r="AM36" s="82" t="e">
        <f>1+AL36</f>
        <v>#DIV/0!</v>
      </c>
      <c r="AN36" s="90" t="e">
        <f>SUM(AM36-1)</f>
        <v>#DIV/0!</v>
      </c>
      <c r="AO36" s="82" t="e">
        <f>SUM(1*(1+AN36))</f>
        <v>#DIV/0!</v>
      </c>
      <c r="AP36" s="84" t="e">
        <f>SUM(AO36-1)</f>
        <v>#DIV/0!</v>
      </c>
      <c r="AQ36" s="90"/>
      <c r="AR36" s="91" t="e">
        <f>SUM(AL36-AB36)</f>
        <v>#DIV/0!</v>
      </c>
      <c r="AS36" s="90"/>
      <c r="AT36" s="92">
        <f>SUM(AW36,BC36,BI36,BO36,BU36,CA36,CG36,CM36,CS36,CY36)</f>
        <v>0</v>
      </c>
      <c r="AU36" s="93">
        <f t="shared" ref="AU36:AU47" si="231">SUM(DG36,DM36,DS36,DY36,EE36,EK36,EQ36,EW36,FC36)</f>
        <v>0</v>
      </c>
      <c r="AV36" s="101"/>
      <c r="AW36" s="78"/>
      <c r="AX36" s="95">
        <f t="shared" ref="AX36:AX47" si="232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AY36" s="96">
        <f t="shared" si="33"/>
        <v>0</v>
      </c>
      <c r="AZ36" s="97">
        <f t="shared" si="34"/>
        <v>0</v>
      </c>
      <c r="BA36" s="102"/>
      <c r="BB36" s="101"/>
      <c r="BC36" s="78"/>
      <c r="BD36" s="95">
        <f t="shared" ref="BD36:BD47" si="233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E36" s="96">
        <f t="shared" si="36"/>
        <v>0</v>
      </c>
      <c r="BF36" s="97">
        <f t="shared" si="37"/>
        <v>0</v>
      </c>
      <c r="BG36" s="102"/>
      <c r="BH36" s="101"/>
      <c r="BI36" s="78"/>
      <c r="BJ36" s="95">
        <f t="shared" ref="BJ36:BJ47" si="234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K36" s="96">
        <f t="shared" si="39"/>
        <v>0</v>
      </c>
      <c r="BL36" s="97">
        <f t="shared" si="40"/>
        <v>0</v>
      </c>
      <c r="BM36" s="102"/>
      <c r="BN36" s="101"/>
      <c r="BO36" s="78"/>
      <c r="BP36" s="95">
        <f t="shared" ref="BP36:BP47" si="235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Q36" s="96">
        <f t="shared" si="42"/>
        <v>0</v>
      </c>
      <c r="BR36" s="97">
        <f t="shared" si="43"/>
        <v>0</v>
      </c>
      <c r="BS36" s="102"/>
      <c r="BT36" s="101"/>
      <c r="BU36" s="78"/>
      <c r="BV36" s="95">
        <f t="shared" ref="BV36:BV47" si="236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W36" s="96">
        <f t="shared" si="45"/>
        <v>0</v>
      </c>
      <c r="BX36" s="97">
        <f t="shared" si="46"/>
        <v>0</v>
      </c>
      <c r="BY36" s="102"/>
      <c r="BZ36" s="101"/>
      <c r="CA36" s="78"/>
      <c r="CB36" s="95">
        <f t="shared" ref="CB36:CB47" si="237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C36" s="96">
        <f t="shared" si="48"/>
        <v>0</v>
      </c>
      <c r="CD36" s="97">
        <f t="shared" si="49"/>
        <v>0</v>
      </c>
      <c r="CE36" s="102"/>
      <c r="CF36" s="101"/>
      <c r="CG36" s="78"/>
      <c r="CH36" s="95">
        <f t="shared" ref="CH36:CH47" si="238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I36" s="96">
        <f t="shared" si="51"/>
        <v>0</v>
      </c>
      <c r="CJ36" s="97">
        <f t="shared" si="52"/>
        <v>0</v>
      </c>
      <c r="CK36" s="102"/>
      <c r="CL36" s="101"/>
      <c r="CM36" s="78"/>
      <c r="CN36" s="95">
        <f t="shared" ref="CN36:CN47" si="239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O36" s="96">
        <f t="shared" si="54"/>
        <v>0</v>
      </c>
      <c r="CP36" s="97">
        <f t="shared" si="55"/>
        <v>0</v>
      </c>
      <c r="CQ36" s="102"/>
      <c r="CR36" s="101"/>
      <c r="CS36" s="78"/>
      <c r="CT36" s="95">
        <f t="shared" ref="CT36:CT47" si="240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U36" s="96">
        <f t="shared" si="57"/>
        <v>0</v>
      </c>
      <c r="CV36" s="97">
        <f t="shared" si="58"/>
        <v>0</v>
      </c>
      <c r="CW36" s="102"/>
      <c r="CX36" s="101"/>
      <c r="CY36" s="78"/>
      <c r="CZ36" s="95">
        <f t="shared" ref="CZ36:CZ47" si="241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A36" s="96">
        <f t="shared" si="60"/>
        <v>0</v>
      </c>
      <c r="DB36" s="97">
        <f t="shared" si="61"/>
        <v>0</v>
      </c>
      <c r="DC36" s="117"/>
      <c r="DD36" s="103"/>
      <c r="DE36" s="117"/>
      <c r="DF36" s="101"/>
      <c r="DG36" s="78"/>
      <c r="DH36" s="95">
        <f t="shared" ref="DH36:DH47" si="242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I36" s="96">
        <f t="shared" si="63"/>
        <v>0</v>
      </c>
      <c r="DJ36" s="97">
        <f t="shared" si="64"/>
        <v>0</v>
      </c>
      <c r="DK36" s="102"/>
      <c r="DL36" s="101"/>
      <c r="DM36" s="78"/>
      <c r="DN36" s="95">
        <f t="shared" ref="DN36:DN47" si="243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O36" s="96">
        <f t="shared" si="66"/>
        <v>0</v>
      </c>
      <c r="DP36" s="97">
        <f t="shared" si="67"/>
        <v>0</v>
      </c>
      <c r="DQ36" s="102"/>
      <c r="DR36" s="101"/>
      <c r="DS36" s="78"/>
      <c r="DT36" s="95">
        <f t="shared" ref="DT36:DT47" si="244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U36" s="96">
        <f t="shared" si="69"/>
        <v>0</v>
      </c>
      <c r="DV36" s="97">
        <f t="shared" si="70"/>
        <v>0</v>
      </c>
      <c r="DW36" s="102"/>
      <c r="DX36" s="101"/>
      <c r="DY36" s="78"/>
      <c r="DZ36" s="95">
        <f t="shared" ref="DZ36:DZ47" si="245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A36" s="96">
        <f t="shared" si="72"/>
        <v>0</v>
      </c>
      <c r="EB36" s="97">
        <f t="shared" si="73"/>
        <v>0</v>
      </c>
      <c r="EC36" s="102"/>
      <c r="ED36" s="101"/>
      <c r="EE36" s="78"/>
      <c r="EF36" s="95">
        <f t="shared" ref="EF36:EF47" si="246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G36" s="96">
        <f t="shared" si="75"/>
        <v>0</v>
      </c>
      <c r="EH36" s="97">
        <f t="shared" si="76"/>
        <v>0</v>
      </c>
      <c r="EI36" s="102"/>
      <c r="EJ36" s="101"/>
      <c r="EK36" s="78"/>
      <c r="EL36" s="95">
        <f t="shared" ref="EL36:EL47" si="247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M36" s="96">
        <f t="shared" si="78"/>
        <v>0</v>
      </c>
      <c r="EN36" s="97">
        <f t="shared" si="79"/>
        <v>0</v>
      </c>
      <c r="EO36" s="102"/>
      <c r="EP36" s="101"/>
      <c r="EQ36" s="78"/>
      <c r="ER36" s="95">
        <f t="shared" ref="ER36:ER47" si="248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S36" s="96">
        <f t="shared" si="81"/>
        <v>0</v>
      </c>
      <c r="ET36" s="97">
        <f t="shared" si="82"/>
        <v>0</v>
      </c>
      <c r="EU36" s="102"/>
      <c r="EV36" s="101"/>
      <c r="EW36" s="78"/>
      <c r="EX36" s="95">
        <f t="shared" ref="EX36:EX47" si="249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Y36" s="96">
        <f t="shared" si="84"/>
        <v>0</v>
      </c>
      <c r="EZ36" s="97">
        <f t="shared" si="85"/>
        <v>0</v>
      </c>
      <c r="FA36" s="102"/>
      <c r="FB36" s="101"/>
      <c r="FC36" s="78"/>
      <c r="FD36" s="95">
        <f t="shared" ref="FD36:FD47" si="250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FE36" s="96">
        <f t="shared" si="87"/>
        <v>0</v>
      </c>
      <c r="FF36" s="97">
        <f t="shared" si="88"/>
        <v>0</v>
      </c>
      <c r="FG36" s="102"/>
      <c r="FH36" s="117"/>
      <c r="FI36" s="103"/>
      <c r="FJ36" s="117"/>
      <c r="FK36" s="48" t="str">
        <f>CONCATENATE(FR36,FT36,FS36,FT36,FU36)</f>
        <v>1/1/2010</v>
      </c>
      <c r="FL36" s="171" t="e">
        <f t="shared" ref="FL36:FL47" si="251">-IF($FN$4=$FY$1,D36*($FN$3/12),IF($FN$4=$FY$2,N36*($FN$3/12),IF($FN$4=$FY$3,D36*($FN$3/4),IF($FN$4=$FY$4,N36*($FN$3/4)))))</f>
        <v>#DIV/0!</v>
      </c>
      <c r="FM36" s="95">
        <f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FN36" s="96">
        <f>DAY(FK36)</f>
        <v>1</v>
      </c>
      <c r="FO36" s="97">
        <f t="shared" ref="FO36:FO47" si="252">IF(FN36=1,100%,IF(FN36=DAY(A36),0%,))</f>
        <v>1</v>
      </c>
      <c r="FP36" s="102"/>
      <c r="FR36" s="52">
        <f t="shared" si="17"/>
        <v>1</v>
      </c>
      <c r="FS36" s="169">
        <f>IF(ISNUMBER(SEARCH("*advance*",$FN$4)),1,IF(ISNUMBER(SEARCH("*arrears*",$FN$4)),(DAY(A36)),""))</f>
        <v>1</v>
      </c>
      <c r="FT36" s="168" t="s">
        <v>98</v>
      </c>
      <c r="FU36" s="170">
        <f t="shared" si="18"/>
        <v>2010</v>
      </c>
    </row>
    <row r="37" spans="1:177" s="104" customFormat="1">
      <c r="A37" s="182">
        <f>A36+28</f>
        <v>40237</v>
      </c>
      <c r="B37" s="183">
        <f>C36</f>
        <v>0</v>
      </c>
      <c r="C37" s="79">
        <v>0</v>
      </c>
      <c r="D37" s="216" t="e">
        <f>N36</f>
        <v>#DIV/0!</v>
      </c>
      <c r="E37" s="217" t="e">
        <f t="shared" ref="E37:E47" si="253">B37*AB37</f>
        <v>#DIV/0!</v>
      </c>
      <c r="F37" s="217" t="e">
        <f t="shared" si="220"/>
        <v>#DIV/0!</v>
      </c>
      <c r="G37" s="217" t="e">
        <f t="shared" ref="G37:G47" si="254">E37+F37</f>
        <v>#DIV/0!</v>
      </c>
      <c r="H37" s="217" t="e">
        <f t="shared" ref="H37:H47" si="255">H36+G37</f>
        <v>#DIV/0!</v>
      </c>
      <c r="I37" s="217" t="e">
        <f t="shared" ref="I37:I47" si="256">-G37*$FN$5</f>
        <v>#DIV/0!</v>
      </c>
      <c r="J37" s="217" t="e">
        <f t="shared" si="221"/>
        <v>#DIV/0!</v>
      </c>
      <c r="K37" s="217" t="e">
        <f t="shared" si="222"/>
        <v>#DIV/0!</v>
      </c>
      <c r="L37" s="217" t="e">
        <f t="shared" si="223"/>
        <v>#DIV/0!</v>
      </c>
      <c r="M37" s="217" t="e">
        <f t="shared" ref="M37:M39" si="257">G37+L37</f>
        <v>#DIV/0!</v>
      </c>
      <c r="N37" s="218" t="e">
        <f t="shared" ref="N37:N47" si="258">D37+AT37-AU37+M37</f>
        <v>#DIV/0!</v>
      </c>
      <c r="O37" s="99"/>
      <c r="P37" s="81" t="e">
        <f t="shared" ref="P37:P47" si="259">SUM((C37-AT37+AU37)/C36)-1</f>
        <v>#DIV/0!</v>
      </c>
      <c r="Q37" s="122" t="e">
        <f>SUM(1+P37)*Q36</f>
        <v>#DIV/0!</v>
      </c>
      <c r="R37" s="100" t="e">
        <f t="shared" si="3"/>
        <v>#DIV/0!</v>
      </c>
      <c r="S37" s="82" t="e">
        <f>SUM(1+P37)*S36</f>
        <v>#DIV/0!</v>
      </c>
      <c r="T37" s="84" t="e">
        <f t="shared" si="96"/>
        <v>#DIV/0!</v>
      </c>
      <c r="U37" s="89" t="e">
        <f>SUM(B37+(((AW37/28)*(28-0))+((#REF!/28)*(28-0))+((#REF!/28)*(28-0))+((#REF!/28)*(28-0))-((#REF!/28)*(28-0))-((#REF!/28)*(28-0))-((#REF!/28)*(28-0))-((#REF!/28)*(28-0))-((#REF!/28)*(28-0))-((#REF!/28)*(28-0))-((#REF!/28)*(28-0))))</f>
        <v>#REF!</v>
      </c>
      <c r="V37" s="90" t="e">
        <f t="shared" si="224"/>
        <v>#REF!</v>
      </c>
      <c r="W37" s="90" t="e">
        <f t="shared" ref="W37:W47" si="260">SUM(W36*(1+V37))</f>
        <v>#REF!</v>
      </c>
      <c r="X37" s="90" t="e">
        <f>SUM(X36*(1+V37))</f>
        <v>#REF!</v>
      </c>
      <c r="Y37" s="90"/>
      <c r="Z37" s="88">
        <f t="shared" si="225"/>
        <v>0</v>
      </c>
      <c r="AA37" s="89">
        <f t="shared" si="226"/>
        <v>0</v>
      </c>
      <c r="AB37" s="90" t="e">
        <f t="shared" si="227"/>
        <v>#DIV/0!</v>
      </c>
      <c r="AC37" s="122" t="e">
        <f>SUM(1+AB37)*AC36</f>
        <v>#DIV/0!</v>
      </c>
      <c r="AD37" s="100" t="e">
        <f t="shared" si="228"/>
        <v>#DIV/0!</v>
      </c>
      <c r="AE37" s="82" t="e">
        <f>SUM(1+AB37)*AE36</f>
        <v>#DIV/0!</v>
      </c>
      <c r="AF37" s="84" t="e">
        <f t="shared" si="229"/>
        <v>#DIV/0!</v>
      </c>
      <c r="AG37" s="90"/>
      <c r="AH37" s="91" t="e">
        <f t="shared" si="230"/>
        <v>#DIV/0!</v>
      </c>
      <c r="AI37" s="90"/>
      <c r="AJ37" s="88" t="e">
        <f>SUM(N37-D37-AT37+AU37)</f>
        <v>#DIV/0!</v>
      </c>
      <c r="AK37" s="89">
        <f>SUM((AW37*AZ37)+(BC37*BF37)+(BI37*BL37)+(BO37*BR37)+(BU37*BX37)+(CA37*CD37)+(CG37*CJ37)+(CM37*CP37)+(CS37*CV37)+(CY37*DB37))-SUM((DG37*DJ37)+(DM37*DP37)+(DS37*DV37)+(DY37*EB37)+(EE37*EH37)+(EK37*EN37)+(EQ37*ET37)+(EW37*EZ37)+(FC37*FF37))</f>
        <v>0</v>
      </c>
      <c r="AL37" s="90" t="e">
        <f>SUM(AJ37/(D37+AK37))</f>
        <v>#DIV/0!</v>
      </c>
      <c r="AM37" s="82" t="e">
        <f>SUM(1+AL37)*AM36</f>
        <v>#DIV/0!</v>
      </c>
      <c r="AN37" s="100" t="e">
        <f>SUM(AM37-1)</f>
        <v>#DIV/0!</v>
      </c>
      <c r="AO37" s="105" t="e">
        <f>SUM(1+AL37)*AO36</f>
        <v>#DIV/0!</v>
      </c>
      <c r="AP37" s="84" t="e">
        <f>SUM(AO37-1)</f>
        <v>#DIV/0!</v>
      </c>
      <c r="AQ37" s="90"/>
      <c r="AR37" s="91" t="e">
        <f t="shared" ref="AR37:AR46" si="261">SUM(AL37-AB37)</f>
        <v>#DIV/0!</v>
      </c>
      <c r="AS37" s="90"/>
      <c r="AT37" s="92">
        <f t="shared" ref="AT37:AT47" si="262">SUM(AW37,BC37,BI37,BO37,BU37,CA37,CG37,CM37,CS37,CY37)</f>
        <v>0</v>
      </c>
      <c r="AU37" s="93">
        <f t="shared" si="231"/>
        <v>0</v>
      </c>
      <c r="AV37" s="101"/>
      <c r="AW37" s="78"/>
      <c r="AX37" s="95">
        <f t="shared" si="232"/>
        <v>28</v>
      </c>
      <c r="AY37" s="96">
        <f t="shared" si="33"/>
        <v>0</v>
      </c>
      <c r="AZ37" s="97">
        <f t="shared" si="34"/>
        <v>0</v>
      </c>
      <c r="BA37" s="102"/>
      <c r="BB37" s="101"/>
      <c r="BC37" s="78"/>
      <c r="BD37" s="95">
        <f t="shared" si="233"/>
        <v>28</v>
      </c>
      <c r="BE37" s="96">
        <f t="shared" si="36"/>
        <v>0</v>
      </c>
      <c r="BF37" s="97">
        <f t="shared" si="37"/>
        <v>0</v>
      </c>
      <c r="BG37" s="102"/>
      <c r="BH37" s="101"/>
      <c r="BI37" s="78"/>
      <c r="BJ37" s="95">
        <f t="shared" si="234"/>
        <v>28</v>
      </c>
      <c r="BK37" s="96">
        <f t="shared" si="39"/>
        <v>0</v>
      </c>
      <c r="BL37" s="97">
        <f t="shared" si="40"/>
        <v>0</v>
      </c>
      <c r="BM37" s="102"/>
      <c r="BN37" s="101"/>
      <c r="BO37" s="78"/>
      <c r="BP37" s="95">
        <f t="shared" si="235"/>
        <v>28</v>
      </c>
      <c r="BQ37" s="96">
        <f t="shared" si="42"/>
        <v>0</v>
      </c>
      <c r="BR37" s="97">
        <f t="shared" si="43"/>
        <v>0</v>
      </c>
      <c r="BS37" s="102"/>
      <c r="BT37" s="101"/>
      <c r="BU37" s="78"/>
      <c r="BV37" s="95">
        <f t="shared" si="236"/>
        <v>28</v>
      </c>
      <c r="BW37" s="96">
        <f t="shared" si="45"/>
        <v>0</v>
      </c>
      <c r="BX37" s="97">
        <f t="shared" si="46"/>
        <v>0</v>
      </c>
      <c r="BY37" s="102"/>
      <c r="BZ37" s="101"/>
      <c r="CA37" s="78"/>
      <c r="CB37" s="95">
        <f t="shared" si="237"/>
        <v>28</v>
      </c>
      <c r="CC37" s="96">
        <f t="shared" si="48"/>
        <v>0</v>
      </c>
      <c r="CD37" s="97">
        <f t="shared" si="49"/>
        <v>0</v>
      </c>
      <c r="CE37" s="102"/>
      <c r="CF37" s="101"/>
      <c r="CG37" s="78"/>
      <c r="CH37" s="95">
        <f t="shared" si="238"/>
        <v>28</v>
      </c>
      <c r="CI37" s="96">
        <f t="shared" si="51"/>
        <v>0</v>
      </c>
      <c r="CJ37" s="97">
        <f t="shared" si="52"/>
        <v>0</v>
      </c>
      <c r="CK37" s="102"/>
      <c r="CL37" s="101"/>
      <c r="CM37" s="78"/>
      <c r="CN37" s="95">
        <f t="shared" si="239"/>
        <v>28</v>
      </c>
      <c r="CO37" s="96">
        <f t="shared" si="54"/>
        <v>0</v>
      </c>
      <c r="CP37" s="97">
        <f t="shared" si="55"/>
        <v>0</v>
      </c>
      <c r="CQ37" s="102"/>
      <c r="CR37" s="101"/>
      <c r="CS37" s="78"/>
      <c r="CT37" s="95">
        <f t="shared" si="240"/>
        <v>28</v>
      </c>
      <c r="CU37" s="96">
        <f t="shared" si="57"/>
        <v>0</v>
      </c>
      <c r="CV37" s="97">
        <f t="shared" si="58"/>
        <v>0</v>
      </c>
      <c r="CW37" s="102"/>
      <c r="CX37" s="101"/>
      <c r="CY37" s="78"/>
      <c r="CZ37" s="95">
        <f t="shared" si="241"/>
        <v>28</v>
      </c>
      <c r="DA37" s="96">
        <f t="shared" si="60"/>
        <v>0</v>
      </c>
      <c r="DB37" s="97">
        <f t="shared" si="61"/>
        <v>0</v>
      </c>
      <c r="DC37" s="97"/>
      <c r="DD37" s="103"/>
      <c r="DE37" s="97"/>
      <c r="DF37" s="101"/>
      <c r="DG37" s="78"/>
      <c r="DH37" s="95">
        <f t="shared" si="242"/>
        <v>28</v>
      </c>
      <c r="DI37" s="96">
        <f t="shared" si="63"/>
        <v>0</v>
      </c>
      <c r="DJ37" s="97">
        <f t="shared" si="64"/>
        <v>0</v>
      </c>
      <c r="DK37" s="102"/>
      <c r="DL37" s="101"/>
      <c r="DM37" s="78"/>
      <c r="DN37" s="95">
        <f t="shared" si="243"/>
        <v>28</v>
      </c>
      <c r="DO37" s="96">
        <f t="shared" si="66"/>
        <v>0</v>
      </c>
      <c r="DP37" s="97">
        <f t="shared" si="67"/>
        <v>0</v>
      </c>
      <c r="DQ37" s="102"/>
      <c r="DR37" s="101"/>
      <c r="DS37" s="78"/>
      <c r="DT37" s="95">
        <f t="shared" si="244"/>
        <v>28</v>
      </c>
      <c r="DU37" s="96">
        <f t="shared" si="69"/>
        <v>0</v>
      </c>
      <c r="DV37" s="97">
        <f t="shared" si="70"/>
        <v>0</v>
      </c>
      <c r="DW37" s="102"/>
      <c r="DX37" s="101"/>
      <c r="DY37" s="78"/>
      <c r="DZ37" s="95">
        <f t="shared" si="245"/>
        <v>28</v>
      </c>
      <c r="EA37" s="96">
        <f t="shared" si="72"/>
        <v>0</v>
      </c>
      <c r="EB37" s="97">
        <f t="shared" si="73"/>
        <v>0</v>
      </c>
      <c r="EC37" s="102"/>
      <c r="ED37" s="101"/>
      <c r="EE37" s="78"/>
      <c r="EF37" s="95">
        <f t="shared" si="246"/>
        <v>28</v>
      </c>
      <c r="EG37" s="96">
        <f t="shared" si="75"/>
        <v>0</v>
      </c>
      <c r="EH37" s="97">
        <f t="shared" si="76"/>
        <v>0</v>
      </c>
      <c r="EI37" s="102"/>
      <c r="EJ37" s="101"/>
      <c r="EK37" s="78"/>
      <c r="EL37" s="95">
        <f t="shared" si="247"/>
        <v>28</v>
      </c>
      <c r="EM37" s="96">
        <f t="shared" si="78"/>
        <v>0</v>
      </c>
      <c r="EN37" s="97">
        <f t="shared" si="79"/>
        <v>0</v>
      </c>
      <c r="EO37" s="102"/>
      <c r="EP37" s="101"/>
      <c r="EQ37" s="78"/>
      <c r="ER37" s="95">
        <f t="shared" si="248"/>
        <v>28</v>
      </c>
      <c r="ES37" s="96">
        <f t="shared" si="81"/>
        <v>0</v>
      </c>
      <c r="ET37" s="97">
        <f t="shared" si="82"/>
        <v>0</v>
      </c>
      <c r="EU37" s="102"/>
      <c r="EV37" s="101"/>
      <c r="EW37" s="78"/>
      <c r="EX37" s="95">
        <f t="shared" si="249"/>
        <v>28</v>
      </c>
      <c r="EY37" s="96">
        <f t="shared" si="84"/>
        <v>0</v>
      </c>
      <c r="EZ37" s="97">
        <f t="shared" si="85"/>
        <v>0</v>
      </c>
      <c r="FA37" s="102"/>
      <c r="FB37" s="101"/>
      <c r="FC37" s="78"/>
      <c r="FD37" s="95">
        <f t="shared" si="250"/>
        <v>28</v>
      </c>
      <c r="FE37" s="96">
        <f t="shared" si="87"/>
        <v>0</v>
      </c>
      <c r="FF37" s="97">
        <f t="shared" si="88"/>
        <v>0</v>
      </c>
      <c r="FG37" s="102"/>
      <c r="FH37" s="97"/>
      <c r="FI37" s="103"/>
      <c r="FJ37" s="97"/>
      <c r="FK37" s="48" t="str">
        <f t="shared" ref="FK37:FK47" si="263">CONCATENATE(FR37,FT37,FS37,FT37,FU37)</f>
        <v>2/1/2010</v>
      </c>
      <c r="FL37" s="171" t="e">
        <f t="shared" si="251"/>
        <v>#DIV/0!</v>
      </c>
      <c r="FM37" s="95">
        <f t="shared" ref="FM37:FM47" si="264">IF((MONTH($A37)=1),31,IF((MONTH($A37)=2),28,IF((MONTH($A37)=3),31,IF((MONTH($A37)=4),30,IF((MONTH($A37)=5),31,IF((MONTH($A37)=6),30,IF((MONTH($A37)=7),31,IF((MONTH($A37)=8),31,IF((MONTH($A37)=9),30,IF((MONTH($A37)=10),31,IF((MONTH($A37)=11),30,IF((MONTH($A37)=12),31,0))))))))))))</f>
        <v>28</v>
      </c>
      <c r="FN37" s="96">
        <f t="shared" ref="FN37:FN47" si="265">DAY(FK37)</f>
        <v>1</v>
      </c>
      <c r="FO37" s="97">
        <f t="shared" si="252"/>
        <v>1</v>
      </c>
      <c r="FP37" s="102"/>
      <c r="FR37" s="52">
        <f t="shared" si="17"/>
        <v>2</v>
      </c>
      <c r="FS37" s="169">
        <f>IF(ISNUMBER(SEARCH("*advance*",$FN$4)),1,IF(ISNUMBER(SEARCH("*arrears*",$FN$4)),(DAY(A37)),""))</f>
        <v>1</v>
      </c>
      <c r="FT37" s="168" t="s">
        <v>98</v>
      </c>
      <c r="FU37" s="170">
        <f t="shared" si="18"/>
        <v>2010</v>
      </c>
    </row>
    <row r="38" spans="1:177" s="104" customFormat="1">
      <c r="A38" s="182">
        <f>A37+31</f>
        <v>40268</v>
      </c>
      <c r="B38" s="183">
        <f t="shared" ref="B38:B47" si="266">C37</f>
        <v>0</v>
      </c>
      <c r="C38" s="79">
        <v>0</v>
      </c>
      <c r="D38" s="216" t="e">
        <f t="shared" ref="D38:D47" si="267">N37</f>
        <v>#DIV/0!</v>
      </c>
      <c r="E38" s="217" t="e">
        <f t="shared" si="253"/>
        <v>#DIV/0!</v>
      </c>
      <c r="F38" s="217" t="e">
        <f t="shared" si="220"/>
        <v>#DIV/0!</v>
      </c>
      <c r="G38" s="217" t="e">
        <f t="shared" si="254"/>
        <v>#DIV/0!</v>
      </c>
      <c r="H38" s="217" t="e">
        <f t="shared" si="255"/>
        <v>#DIV/0!</v>
      </c>
      <c r="I38" s="217" t="e">
        <f t="shared" si="256"/>
        <v>#DIV/0!</v>
      </c>
      <c r="J38" s="217" t="e">
        <f t="shared" si="221"/>
        <v>#DIV/0!</v>
      </c>
      <c r="K38" s="217" t="e">
        <f t="shared" si="222"/>
        <v>#DIV/0!</v>
      </c>
      <c r="L38" s="217" t="e">
        <f t="shared" si="223"/>
        <v>#DIV/0!</v>
      </c>
      <c r="M38" s="217" t="e">
        <f t="shared" si="257"/>
        <v>#DIV/0!</v>
      </c>
      <c r="N38" s="218" t="e">
        <f t="shared" si="258"/>
        <v>#DIV/0!</v>
      </c>
      <c r="O38" s="99"/>
      <c r="P38" s="81" t="e">
        <f t="shared" si="259"/>
        <v>#DIV/0!</v>
      </c>
      <c r="Q38" s="122" t="e">
        <f t="shared" ref="Q38:Q47" si="268">SUM(1+P38)*Q37</f>
        <v>#DIV/0!</v>
      </c>
      <c r="R38" s="100" t="e">
        <f t="shared" si="3"/>
        <v>#DIV/0!</v>
      </c>
      <c r="S38" s="82" t="e">
        <f t="shared" ref="S38:S47" si="269">SUM(1+P38)*S37</f>
        <v>#DIV/0!</v>
      </c>
      <c r="T38" s="84" t="e">
        <f t="shared" si="96"/>
        <v>#DIV/0!</v>
      </c>
      <c r="U38" s="89" t="e">
        <f>SUM(B38+(((AW38/31)*(31-0))+((#REF!/31)*(31-0))+((#REF!/31)*(31-0))+((#REF!/31)*(31-0))-((#REF!/31)*(31-6))-((#REF!/31)*(31-13))-((#REF!/31)*(31-0))-((#REF!/31)*(31-0))-((#REF!/31)*(31-0))-((#REF!/31)*(31-0))-((#REF!/31)*(31-0))))</f>
        <v>#REF!</v>
      </c>
      <c r="V38" s="90" t="e">
        <f t="shared" si="224"/>
        <v>#REF!</v>
      </c>
      <c r="W38" s="90" t="e">
        <f t="shared" si="260"/>
        <v>#REF!</v>
      </c>
      <c r="X38" s="90" t="e">
        <f t="shared" ref="X38:X47" si="270">SUM(X37*(1+V38))</f>
        <v>#REF!</v>
      </c>
      <c r="Y38" s="90"/>
      <c r="Z38" s="88">
        <f t="shared" si="225"/>
        <v>0</v>
      </c>
      <c r="AA38" s="89">
        <f t="shared" si="226"/>
        <v>0</v>
      </c>
      <c r="AB38" s="90" t="e">
        <f t="shared" si="227"/>
        <v>#DIV/0!</v>
      </c>
      <c r="AC38" s="122" t="e">
        <f t="shared" ref="AC38:AC47" si="271">SUM(1+AB38)*AC37</f>
        <v>#DIV/0!</v>
      </c>
      <c r="AD38" s="100" t="e">
        <f t="shared" si="228"/>
        <v>#DIV/0!</v>
      </c>
      <c r="AE38" s="82" t="e">
        <f t="shared" ref="AE38:AE47" si="272">SUM(1+AB38)*AE37</f>
        <v>#DIV/0!</v>
      </c>
      <c r="AF38" s="84" t="e">
        <f t="shared" si="229"/>
        <v>#DIV/0!</v>
      </c>
      <c r="AG38" s="90"/>
      <c r="AH38" s="91" t="e">
        <f t="shared" si="230"/>
        <v>#DIV/0!</v>
      </c>
      <c r="AI38" s="90"/>
      <c r="AJ38" s="88" t="e">
        <f t="shared" ref="AJ38:AJ47" si="273">SUM(N38-D38-AT38+AU38)</f>
        <v>#DIV/0!</v>
      </c>
      <c r="AK38" s="89">
        <f t="shared" ref="AK38:AK47" si="274">SUM((AW38*AZ38)+(BC38*BF38)+(BI38*BL38)+(BO38*BR38)+(BU38*BX38)+(CA38*CD38)+(CG38*CJ38)+(CM38*CP38)+(CS38*CV38)+(CY38*DB38))-SUM((DG38*DJ38)+(DM38*DP38)+(DS38*DV38)+(DY38*EB38)+(EE38*EH38)+(EK38*EN38)+(EQ38*ET38)+(EW38*EZ38)+(FC38*FF38))</f>
        <v>0</v>
      </c>
      <c r="AL38" s="90" t="e">
        <f t="shared" ref="AL38" si="275">SUM(AJ38/(D38+AK38))</f>
        <v>#DIV/0!</v>
      </c>
      <c r="AM38" s="82" t="e">
        <f>SUM(1+AL38)*AM37</f>
        <v>#DIV/0!</v>
      </c>
      <c r="AN38" s="90" t="e">
        <f t="shared" ref="AN38:AN47" si="276">SUM(AM38-1)</f>
        <v>#DIV/0!</v>
      </c>
      <c r="AO38" s="82" t="e">
        <f>SUM(1*(1+AN38))</f>
        <v>#DIV/0!</v>
      </c>
      <c r="AP38" s="84" t="e">
        <f t="shared" ref="AP38:AP47" si="277">SUM(AO38-1)</f>
        <v>#DIV/0!</v>
      </c>
      <c r="AQ38" s="90"/>
      <c r="AR38" s="91" t="e">
        <f t="shared" si="261"/>
        <v>#DIV/0!</v>
      </c>
      <c r="AS38" s="90"/>
      <c r="AT38" s="92">
        <f t="shared" si="262"/>
        <v>0</v>
      </c>
      <c r="AU38" s="93">
        <f t="shared" si="231"/>
        <v>0</v>
      </c>
      <c r="AV38" s="101"/>
      <c r="AW38" s="78"/>
      <c r="AX38" s="95">
        <f t="shared" si="232"/>
        <v>31</v>
      </c>
      <c r="AY38" s="96">
        <f t="shared" si="33"/>
        <v>0</v>
      </c>
      <c r="AZ38" s="97">
        <f t="shared" si="34"/>
        <v>0</v>
      </c>
      <c r="BA38" s="102"/>
      <c r="BB38" s="101"/>
      <c r="BC38" s="78"/>
      <c r="BD38" s="95">
        <f t="shared" si="233"/>
        <v>31</v>
      </c>
      <c r="BE38" s="96">
        <f t="shared" si="36"/>
        <v>0</v>
      </c>
      <c r="BF38" s="97">
        <f t="shared" si="37"/>
        <v>0</v>
      </c>
      <c r="BG38" s="102"/>
      <c r="BH38" s="101"/>
      <c r="BI38" s="78"/>
      <c r="BJ38" s="95">
        <f t="shared" si="234"/>
        <v>31</v>
      </c>
      <c r="BK38" s="96">
        <f t="shared" si="39"/>
        <v>0</v>
      </c>
      <c r="BL38" s="97">
        <f t="shared" si="40"/>
        <v>0</v>
      </c>
      <c r="BM38" s="102"/>
      <c r="BN38" s="101"/>
      <c r="BO38" s="78"/>
      <c r="BP38" s="95">
        <f t="shared" si="235"/>
        <v>31</v>
      </c>
      <c r="BQ38" s="96">
        <f t="shared" si="42"/>
        <v>0</v>
      </c>
      <c r="BR38" s="97">
        <f t="shared" si="43"/>
        <v>0</v>
      </c>
      <c r="BS38" s="102"/>
      <c r="BT38" s="101"/>
      <c r="BU38" s="78"/>
      <c r="BV38" s="95">
        <f t="shared" si="236"/>
        <v>31</v>
      </c>
      <c r="BW38" s="96">
        <f t="shared" si="45"/>
        <v>0</v>
      </c>
      <c r="BX38" s="97">
        <f t="shared" si="46"/>
        <v>0</v>
      </c>
      <c r="BY38" s="102"/>
      <c r="BZ38" s="101"/>
      <c r="CA38" s="78"/>
      <c r="CB38" s="95">
        <f t="shared" si="237"/>
        <v>31</v>
      </c>
      <c r="CC38" s="96">
        <f t="shared" si="48"/>
        <v>0</v>
      </c>
      <c r="CD38" s="97">
        <f t="shared" si="49"/>
        <v>0</v>
      </c>
      <c r="CE38" s="102"/>
      <c r="CF38" s="101"/>
      <c r="CG38" s="78"/>
      <c r="CH38" s="95">
        <f t="shared" si="238"/>
        <v>31</v>
      </c>
      <c r="CI38" s="96">
        <f t="shared" si="51"/>
        <v>0</v>
      </c>
      <c r="CJ38" s="97">
        <f t="shared" si="52"/>
        <v>0</v>
      </c>
      <c r="CK38" s="102"/>
      <c r="CL38" s="101"/>
      <c r="CM38" s="78"/>
      <c r="CN38" s="95">
        <f t="shared" si="239"/>
        <v>31</v>
      </c>
      <c r="CO38" s="96">
        <f t="shared" si="54"/>
        <v>0</v>
      </c>
      <c r="CP38" s="97">
        <f t="shared" si="55"/>
        <v>0</v>
      </c>
      <c r="CQ38" s="102"/>
      <c r="CR38" s="101"/>
      <c r="CS38" s="78"/>
      <c r="CT38" s="95">
        <f t="shared" si="240"/>
        <v>31</v>
      </c>
      <c r="CU38" s="96">
        <f t="shared" si="57"/>
        <v>0</v>
      </c>
      <c r="CV38" s="97">
        <f t="shared" si="58"/>
        <v>0</v>
      </c>
      <c r="CW38" s="102"/>
      <c r="CX38" s="101"/>
      <c r="CY38" s="78"/>
      <c r="CZ38" s="95">
        <f t="shared" si="241"/>
        <v>31</v>
      </c>
      <c r="DA38" s="96">
        <f t="shared" si="60"/>
        <v>0</v>
      </c>
      <c r="DB38" s="97">
        <f t="shared" si="61"/>
        <v>0</v>
      </c>
      <c r="DC38" s="97"/>
      <c r="DD38" s="103"/>
      <c r="DE38" s="97"/>
      <c r="DF38" s="101"/>
      <c r="DG38" s="78"/>
      <c r="DH38" s="95">
        <f t="shared" si="242"/>
        <v>31</v>
      </c>
      <c r="DI38" s="96">
        <f t="shared" si="63"/>
        <v>0</v>
      </c>
      <c r="DJ38" s="97">
        <f t="shared" si="64"/>
        <v>0</v>
      </c>
      <c r="DK38" s="102"/>
      <c r="DL38" s="101"/>
      <c r="DM38" s="78"/>
      <c r="DN38" s="95">
        <f t="shared" si="243"/>
        <v>31</v>
      </c>
      <c r="DO38" s="96">
        <f t="shared" si="66"/>
        <v>0</v>
      </c>
      <c r="DP38" s="97">
        <f t="shared" si="67"/>
        <v>0</v>
      </c>
      <c r="DQ38" s="102"/>
      <c r="DR38" s="101"/>
      <c r="DS38" s="78"/>
      <c r="DT38" s="95">
        <f t="shared" si="244"/>
        <v>31</v>
      </c>
      <c r="DU38" s="96">
        <f t="shared" si="69"/>
        <v>0</v>
      </c>
      <c r="DV38" s="97">
        <f t="shared" si="70"/>
        <v>0</v>
      </c>
      <c r="DW38" s="102"/>
      <c r="DX38" s="101"/>
      <c r="DY38" s="78"/>
      <c r="DZ38" s="95">
        <f t="shared" si="245"/>
        <v>31</v>
      </c>
      <c r="EA38" s="96">
        <f t="shared" si="72"/>
        <v>0</v>
      </c>
      <c r="EB38" s="97">
        <f t="shared" si="73"/>
        <v>0</v>
      </c>
      <c r="EC38" s="102"/>
      <c r="ED38" s="101"/>
      <c r="EE38" s="78"/>
      <c r="EF38" s="95">
        <f t="shared" si="246"/>
        <v>31</v>
      </c>
      <c r="EG38" s="96">
        <f t="shared" si="75"/>
        <v>0</v>
      </c>
      <c r="EH38" s="97">
        <f t="shared" si="76"/>
        <v>0</v>
      </c>
      <c r="EI38" s="102"/>
      <c r="EJ38" s="101"/>
      <c r="EK38" s="78"/>
      <c r="EL38" s="95">
        <f t="shared" si="247"/>
        <v>31</v>
      </c>
      <c r="EM38" s="96">
        <f t="shared" si="78"/>
        <v>0</v>
      </c>
      <c r="EN38" s="97">
        <f t="shared" si="79"/>
        <v>0</v>
      </c>
      <c r="EO38" s="102"/>
      <c r="EP38" s="101"/>
      <c r="EQ38" s="78"/>
      <c r="ER38" s="95">
        <f t="shared" si="248"/>
        <v>31</v>
      </c>
      <c r="ES38" s="96">
        <f t="shared" si="81"/>
        <v>0</v>
      </c>
      <c r="ET38" s="97">
        <f t="shared" si="82"/>
        <v>0</v>
      </c>
      <c r="EU38" s="102"/>
      <c r="EV38" s="101"/>
      <c r="EW38" s="78"/>
      <c r="EX38" s="95">
        <f t="shared" si="249"/>
        <v>31</v>
      </c>
      <c r="EY38" s="96">
        <f t="shared" si="84"/>
        <v>0</v>
      </c>
      <c r="EZ38" s="97">
        <f t="shared" si="85"/>
        <v>0</v>
      </c>
      <c r="FA38" s="102"/>
      <c r="FB38" s="101"/>
      <c r="FC38" s="78"/>
      <c r="FD38" s="95">
        <f t="shared" si="250"/>
        <v>31</v>
      </c>
      <c r="FE38" s="96">
        <f t="shared" si="87"/>
        <v>0</v>
      </c>
      <c r="FF38" s="97">
        <f t="shared" si="88"/>
        <v>0</v>
      </c>
      <c r="FG38" s="102"/>
      <c r="FH38" s="97"/>
      <c r="FI38" s="103"/>
      <c r="FJ38" s="97"/>
      <c r="FK38" s="48" t="str">
        <f t="shared" si="263"/>
        <v>3/1/2010</v>
      </c>
      <c r="FL38" s="171" t="e">
        <f t="shared" si="251"/>
        <v>#DIV/0!</v>
      </c>
      <c r="FM38" s="95">
        <f t="shared" si="264"/>
        <v>31</v>
      </c>
      <c r="FN38" s="96">
        <f t="shared" si="265"/>
        <v>1</v>
      </c>
      <c r="FO38" s="97">
        <f t="shared" si="252"/>
        <v>1</v>
      </c>
      <c r="FP38" s="102"/>
      <c r="FR38" s="52">
        <f t="shared" si="17"/>
        <v>3</v>
      </c>
      <c r="FS38" s="169">
        <f t="shared" ref="FS38:FS47" si="278">IF(ISNUMBER(SEARCH("*advance*",$FN$4)),1,IF(ISNUMBER(SEARCH("*arrears*",$FN$4)),(DAY(A38)),""))</f>
        <v>1</v>
      </c>
      <c r="FT38" s="168" t="s">
        <v>98</v>
      </c>
      <c r="FU38" s="170">
        <f t="shared" si="18"/>
        <v>2010</v>
      </c>
    </row>
    <row r="39" spans="1:177" s="52" customFormat="1">
      <c r="A39" s="182">
        <f>A38+30</f>
        <v>40298</v>
      </c>
      <c r="B39" s="183">
        <f t="shared" si="266"/>
        <v>0</v>
      </c>
      <c r="C39" s="79">
        <v>0</v>
      </c>
      <c r="D39" s="216" t="e">
        <f t="shared" si="267"/>
        <v>#DIV/0!</v>
      </c>
      <c r="E39" s="217" t="e">
        <f t="shared" si="253"/>
        <v>#DIV/0!</v>
      </c>
      <c r="F39" s="217" t="e">
        <f t="shared" si="220"/>
        <v>#DIV/0!</v>
      </c>
      <c r="G39" s="217" t="e">
        <f t="shared" si="254"/>
        <v>#DIV/0!</v>
      </c>
      <c r="H39" s="217" t="e">
        <f>H38+G39</f>
        <v>#DIV/0!</v>
      </c>
      <c r="I39" s="217" t="e">
        <f>-G39*$FN$5</f>
        <v>#DIV/0!</v>
      </c>
      <c r="J39" s="217" t="e">
        <f t="shared" si="221"/>
        <v>#DIV/0!</v>
      </c>
      <c r="K39" s="217" t="e">
        <f t="shared" si="222"/>
        <v>#DIV/0!</v>
      </c>
      <c r="L39" s="217" t="e">
        <f t="shared" si="223"/>
        <v>#DIV/0!</v>
      </c>
      <c r="M39" s="217" t="e">
        <f t="shared" si="257"/>
        <v>#DIV/0!</v>
      </c>
      <c r="N39" s="218" t="e">
        <f t="shared" si="258"/>
        <v>#DIV/0!</v>
      </c>
      <c r="O39" s="80"/>
      <c r="P39" s="81" t="e">
        <f t="shared" si="259"/>
        <v>#DIV/0!</v>
      </c>
      <c r="Q39" s="123" t="e">
        <f t="shared" si="268"/>
        <v>#DIV/0!</v>
      </c>
      <c r="R39" s="83" t="e">
        <f t="shared" si="3"/>
        <v>#DIV/0!</v>
      </c>
      <c r="S39" s="105" t="e">
        <f t="shared" si="269"/>
        <v>#DIV/0!</v>
      </c>
      <c r="T39" s="106" t="e">
        <f t="shared" si="96"/>
        <v>#DIV/0!</v>
      </c>
      <c r="U39" s="85" t="e">
        <f>SUM(B39+(((AW39/30)*(30-0))+((#REF!/30)*(30-0))+((#REF!/30)*(30-0))+((#REF!/30)*(30-0))-((#REF!/30)*(30-0))-((#REF!/30)*(30-0))-((#REF!/30)*(30-0))-((#REF!/30)*(30-0))-((#REF!/30)*(30-0))-((#REF!/30)*(30-0))-((#REF!/30)*(30-0))))</f>
        <v>#REF!</v>
      </c>
      <c r="V39" s="86" t="e">
        <f t="shared" si="224"/>
        <v>#REF!</v>
      </c>
      <c r="W39" s="87" t="e">
        <f t="shared" si="260"/>
        <v>#REF!</v>
      </c>
      <c r="X39" s="87" t="e">
        <f t="shared" si="270"/>
        <v>#REF!</v>
      </c>
      <c r="Y39" s="87"/>
      <c r="Z39" s="113">
        <f t="shared" si="225"/>
        <v>0</v>
      </c>
      <c r="AA39" s="89">
        <f t="shared" si="226"/>
        <v>0</v>
      </c>
      <c r="AB39" s="87" t="e">
        <f t="shared" si="227"/>
        <v>#DIV/0!</v>
      </c>
      <c r="AC39" s="123" t="e">
        <f t="shared" si="271"/>
        <v>#DIV/0!</v>
      </c>
      <c r="AD39" s="83" t="e">
        <f t="shared" si="228"/>
        <v>#DIV/0!</v>
      </c>
      <c r="AE39" s="105" t="e">
        <f t="shared" si="272"/>
        <v>#DIV/0!</v>
      </c>
      <c r="AF39" s="106" t="e">
        <f t="shared" si="229"/>
        <v>#DIV/0!</v>
      </c>
      <c r="AG39" s="87"/>
      <c r="AH39" s="107" t="e">
        <f t="shared" si="230"/>
        <v>#DIV/0!</v>
      </c>
      <c r="AI39" s="90"/>
      <c r="AJ39" s="88" t="e">
        <f t="shared" si="273"/>
        <v>#DIV/0!</v>
      </c>
      <c r="AK39" s="89">
        <f t="shared" si="274"/>
        <v>0</v>
      </c>
      <c r="AL39" s="219" t="e">
        <f>SUM(AJ39/(D39+AK39))</f>
        <v>#DIV/0!</v>
      </c>
      <c r="AM39" s="82" t="e">
        <f t="shared" ref="AM39:AM47" si="279">SUM(1+AL39)*AM38</f>
        <v>#DIV/0!</v>
      </c>
      <c r="AN39" s="90" t="e">
        <f t="shared" si="276"/>
        <v>#DIV/0!</v>
      </c>
      <c r="AO39" s="82" t="e">
        <f t="shared" ref="AO39:AO47" si="280">SUM(1*(1+AN39))</f>
        <v>#DIV/0!</v>
      </c>
      <c r="AP39" s="84" t="e">
        <f t="shared" si="277"/>
        <v>#DIV/0!</v>
      </c>
      <c r="AQ39" s="90"/>
      <c r="AR39" s="91" t="e">
        <f t="shared" si="261"/>
        <v>#DIV/0!</v>
      </c>
      <c r="AS39" s="90"/>
      <c r="AT39" s="92">
        <f t="shared" si="262"/>
        <v>0</v>
      </c>
      <c r="AU39" s="93">
        <f t="shared" si="231"/>
        <v>0</v>
      </c>
      <c r="AV39" s="101"/>
      <c r="AW39" s="78"/>
      <c r="AX39" s="95">
        <f t="shared" si="232"/>
        <v>30</v>
      </c>
      <c r="AY39" s="96">
        <f t="shared" si="33"/>
        <v>0</v>
      </c>
      <c r="AZ39" s="97">
        <f t="shared" si="34"/>
        <v>0</v>
      </c>
      <c r="BA39" s="102"/>
      <c r="BB39" s="101"/>
      <c r="BC39" s="78"/>
      <c r="BD39" s="95">
        <f t="shared" si="233"/>
        <v>30</v>
      </c>
      <c r="BE39" s="96">
        <f t="shared" si="36"/>
        <v>0</v>
      </c>
      <c r="BF39" s="97">
        <f t="shared" si="37"/>
        <v>0</v>
      </c>
      <c r="BG39" s="102"/>
      <c r="BH39" s="101"/>
      <c r="BI39" s="78"/>
      <c r="BJ39" s="95">
        <f t="shared" si="234"/>
        <v>30</v>
      </c>
      <c r="BK39" s="96">
        <f t="shared" si="39"/>
        <v>0</v>
      </c>
      <c r="BL39" s="97">
        <f t="shared" si="40"/>
        <v>0</v>
      </c>
      <c r="BM39" s="102"/>
      <c r="BN39" s="101"/>
      <c r="BO39" s="78"/>
      <c r="BP39" s="95">
        <f t="shared" si="235"/>
        <v>30</v>
      </c>
      <c r="BQ39" s="96">
        <f t="shared" si="42"/>
        <v>0</v>
      </c>
      <c r="BR39" s="97">
        <f t="shared" si="43"/>
        <v>0</v>
      </c>
      <c r="BS39" s="102"/>
      <c r="BT39" s="101"/>
      <c r="BU39" s="78"/>
      <c r="BV39" s="95">
        <f t="shared" si="236"/>
        <v>30</v>
      </c>
      <c r="BW39" s="96">
        <f t="shared" si="45"/>
        <v>0</v>
      </c>
      <c r="BX39" s="97">
        <f t="shared" si="46"/>
        <v>0</v>
      </c>
      <c r="BY39" s="102"/>
      <c r="BZ39" s="101"/>
      <c r="CA39" s="78"/>
      <c r="CB39" s="95">
        <f t="shared" si="237"/>
        <v>30</v>
      </c>
      <c r="CC39" s="96">
        <f t="shared" si="48"/>
        <v>0</v>
      </c>
      <c r="CD39" s="97">
        <f t="shared" si="49"/>
        <v>0</v>
      </c>
      <c r="CE39" s="102"/>
      <c r="CF39" s="101"/>
      <c r="CG39" s="78"/>
      <c r="CH39" s="95">
        <f t="shared" si="238"/>
        <v>30</v>
      </c>
      <c r="CI39" s="96">
        <f t="shared" si="51"/>
        <v>0</v>
      </c>
      <c r="CJ39" s="97">
        <f t="shared" si="52"/>
        <v>0</v>
      </c>
      <c r="CK39" s="102"/>
      <c r="CL39" s="101"/>
      <c r="CM39" s="78"/>
      <c r="CN39" s="95">
        <f t="shared" si="239"/>
        <v>30</v>
      </c>
      <c r="CO39" s="96">
        <f t="shared" si="54"/>
        <v>0</v>
      </c>
      <c r="CP39" s="97">
        <f t="shared" si="55"/>
        <v>0</v>
      </c>
      <c r="CQ39" s="102"/>
      <c r="CR39" s="101"/>
      <c r="CS39" s="78"/>
      <c r="CT39" s="95">
        <f t="shared" si="240"/>
        <v>30</v>
      </c>
      <c r="CU39" s="96">
        <f t="shared" si="57"/>
        <v>0</v>
      </c>
      <c r="CV39" s="97">
        <f t="shared" si="58"/>
        <v>0</v>
      </c>
      <c r="CW39" s="102"/>
      <c r="CX39" s="101"/>
      <c r="CY39" s="78"/>
      <c r="CZ39" s="95">
        <f t="shared" si="241"/>
        <v>30</v>
      </c>
      <c r="DA39" s="96">
        <f t="shared" si="60"/>
        <v>0</v>
      </c>
      <c r="DB39" s="97">
        <f t="shared" si="61"/>
        <v>0</v>
      </c>
      <c r="DC39" s="117"/>
      <c r="DD39" s="103"/>
      <c r="DE39" s="117"/>
      <c r="DF39" s="101"/>
      <c r="DG39" s="78"/>
      <c r="DH39" s="95">
        <f t="shared" si="242"/>
        <v>30</v>
      </c>
      <c r="DI39" s="96">
        <f t="shared" si="63"/>
        <v>0</v>
      </c>
      <c r="DJ39" s="97">
        <f t="shared" si="64"/>
        <v>0</v>
      </c>
      <c r="DK39" s="102"/>
      <c r="DL39" s="101"/>
      <c r="DM39" s="78"/>
      <c r="DN39" s="95">
        <f t="shared" si="243"/>
        <v>30</v>
      </c>
      <c r="DO39" s="96">
        <f t="shared" si="66"/>
        <v>0</v>
      </c>
      <c r="DP39" s="97">
        <f t="shared" si="67"/>
        <v>0</v>
      </c>
      <c r="DQ39" s="102"/>
      <c r="DR39" s="101"/>
      <c r="DS39" s="78"/>
      <c r="DT39" s="95">
        <f t="shared" si="244"/>
        <v>30</v>
      </c>
      <c r="DU39" s="96">
        <f t="shared" si="69"/>
        <v>0</v>
      </c>
      <c r="DV39" s="97">
        <f t="shared" si="70"/>
        <v>0</v>
      </c>
      <c r="DW39" s="102"/>
      <c r="DX39" s="101"/>
      <c r="DY39" s="78"/>
      <c r="DZ39" s="95">
        <f t="shared" si="245"/>
        <v>30</v>
      </c>
      <c r="EA39" s="96">
        <f t="shared" si="72"/>
        <v>0</v>
      </c>
      <c r="EB39" s="97">
        <f t="shared" si="73"/>
        <v>0</v>
      </c>
      <c r="EC39" s="102"/>
      <c r="ED39" s="101"/>
      <c r="EE39" s="78"/>
      <c r="EF39" s="95">
        <f t="shared" si="246"/>
        <v>30</v>
      </c>
      <c r="EG39" s="96">
        <f t="shared" si="75"/>
        <v>0</v>
      </c>
      <c r="EH39" s="97">
        <f t="shared" si="76"/>
        <v>0</v>
      </c>
      <c r="EI39" s="102"/>
      <c r="EJ39" s="101"/>
      <c r="EK39" s="78"/>
      <c r="EL39" s="95">
        <f t="shared" si="247"/>
        <v>30</v>
      </c>
      <c r="EM39" s="96">
        <f t="shared" si="78"/>
        <v>0</v>
      </c>
      <c r="EN39" s="97">
        <f t="shared" si="79"/>
        <v>0</v>
      </c>
      <c r="EO39" s="102"/>
      <c r="EP39" s="101"/>
      <c r="EQ39" s="78"/>
      <c r="ER39" s="95">
        <f t="shared" si="248"/>
        <v>30</v>
      </c>
      <c r="ES39" s="96">
        <f t="shared" si="81"/>
        <v>0</v>
      </c>
      <c r="ET39" s="97">
        <f t="shared" si="82"/>
        <v>0</v>
      </c>
      <c r="EU39" s="102"/>
      <c r="EV39" s="101"/>
      <c r="EW39" s="78"/>
      <c r="EX39" s="95">
        <f t="shared" si="249"/>
        <v>30</v>
      </c>
      <c r="EY39" s="96">
        <f t="shared" si="84"/>
        <v>0</v>
      </c>
      <c r="EZ39" s="97">
        <f t="shared" si="85"/>
        <v>0</v>
      </c>
      <c r="FA39" s="102"/>
      <c r="FB39" s="101"/>
      <c r="FC39" s="78"/>
      <c r="FD39" s="95">
        <f t="shared" si="250"/>
        <v>30</v>
      </c>
      <c r="FE39" s="96">
        <f t="shared" si="87"/>
        <v>0</v>
      </c>
      <c r="FF39" s="97">
        <f t="shared" si="88"/>
        <v>0</v>
      </c>
      <c r="FG39" s="102"/>
      <c r="FH39" s="117"/>
      <c r="FI39" s="103"/>
      <c r="FJ39" s="117"/>
      <c r="FK39" s="48" t="str">
        <f t="shared" si="263"/>
        <v>4/1/2010</v>
      </c>
      <c r="FL39" s="171" t="e">
        <f t="shared" si="251"/>
        <v>#DIV/0!</v>
      </c>
      <c r="FM39" s="95">
        <f t="shared" si="264"/>
        <v>30</v>
      </c>
      <c r="FN39" s="96">
        <f t="shared" si="265"/>
        <v>1</v>
      </c>
      <c r="FO39" s="97">
        <f t="shared" si="252"/>
        <v>1</v>
      </c>
      <c r="FP39" s="102"/>
      <c r="FR39" s="52">
        <f t="shared" si="17"/>
        <v>4</v>
      </c>
      <c r="FS39" s="169">
        <f t="shared" si="278"/>
        <v>1</v>
      </c>
      <c r="FT39" s="168" t="s">
        <v>98</v>
      </c>
      <c r="FU39" s="170">
        <f t="shared" si="18"/>
        <v>2010</v>
      </c>
    </row>
    <row r="40" spans="1:177" s="52" customFormat="1">
      <c r="A40" s="182">
        <f>A39+31</f>
        <v>40329</v>
      </c>
      <c r="B40" s="183">
        <f t="shared" si="266"/>
        <v>0</v>
      </c>
      <c r="C40" s="79">
        <v>0</v>
      </c>
      <c r="D40" s="216" t="e">
        <f t="shared" si="267"/>
        <v>#DIV/0!</v>
      </c>
      <c r="E40" s="217" t="e">
        <f t="shared" si="253"/>
        <v>#DIV/0!</v>
      </c>
      <c r="F40" s="217" t="e">
        <f t="shared" si="220"/>
        <v>#DIV/0!</v>
      </c>
      <c r="G40" s="217" t="e">
        <f>E40+F40</f>
        <v>#DIV/0!</v>
      </c>
      <c r="H40" s="217" t="e">
        <f t="shared" si="255"/>
        <v>#DIV/0!</v>
      </c>
      <c r="I40" s="217" t="e">
        <f t="shared" si="256"/>
        <v>#DIV/0!</v>
      </c>
      <c r="J40" s="217" t="e">
        <f t="shared" si="221"/>
        <v>#DIV/0!</v>
      </c>
      <c r="K40" s="217" t="e">
        <f>MAX(I40:J40)</f>
        <v>#DIV/0!</v>
      </c>
      <c r="L40" s="217" t="e">
        <f t="shared" si="223"/>
        <v>#DIV/0!</v>
      </c>
      <c r="M40" s="217" t="e">
        <f>G40+L40</f>
        <v>#DIV/0!</v>
      </c>
      <c r="N40" s="218" t="e">
        <f t="shared" si="258"/>
        <v>#DIV/0!</v>
      </c>
      <c r="O40" s="80"/>
      <c r="P40" s="81" t="e">
        <f t="shared" si="259"/>
        <v>#DIV/0!</v>
      </c>
      <c r="Q40" s="123" t="e">
        <f t="shared" si="268"/>
        <v>#DIV/0!</v>
      </c>
      <c r="R40" s="83" t="e">
        <f t="shared" si="3"/>
        <v>#DIV/0!</v>
      </c>
      <c r="S40" s="105" t="e">
        <f t="shared" si="269"/>
        <v>#DIV/0!</v>
      </c>
      <c r="T40" s="106" t="e">
        <f t="shared" si="96"/>
        <v>#DIV/0!</v>
      </c>
      <c r="U40" s="85" t="e">
        <f>SUM(B40+(((AW40/31)*(31-0))+((#REF!/31)*(31-0))+((#REF!/31)*(31-0))+((#REF!/31)*(31-0))-((#REF!/31)*(31-0))-((#REF!/31)*(31-0))-((#REF!/31)*(31-0))-((#REF!/31)*(31-0))-((#REF!/31)*(31-0))-((#REF!/31)*(31-0))-((#REF!/31)*(31-0))))</f>
        <v>#REF!</v>
      </c>
      <c r="V40" s="86" t="e">
        <f t="shared" si="224"/>
        <v>#REF!</v>
      </c>
      <c r="W40" s="87" t="e">
        <f t="shared" si="260"/>
        <v>#REF!</v>
      </c>
      <c r="X40" s="87" t="e">
        <f t="shared" si="270"/>
        <v>#REF!</v>
      </c>
      <c r="Y40" s="87"/>
      <c r="Z40" s="113">
        <f t="shared" si="225"/>
        <v>0</v>
      </c>
      <c r="AA40" s="89">
        <f t="shared" si="226"/>
        <v>0</v>
      </c>
      <c r="AB40" s="87" t="e">
        <f t="shared" si="227"/>
        <v>#DIV/0!</v>
      </c>
      <c r="AC40" s="123" t="e">
        <f t="shared" si="271"/>
        <v>#DIV/0!</v>
      </c>
      <c r="AD40" s="83" t="e">
        <f t="shared" si="228"/>
        <v>#DIV/0!</v>
      </c>
      <c r="AE40" s="105" t="e">
        <f t="shared" si="272"/>
        <v>#DIV/0!</v>
      </c>
      <c r="AF40" s="106" t="e">
        <f t="shared" si="229"/>
        <v>#DIV/0!</v>
      </c>
      <c r="AG40" s="87"/>
      <c r="AH40" s="107" t="e">
        <f t="shared" si="230"/>
        <v>#DIV/0!</v>
      </c>
      <c r="AI40" s="90"/>
      <c r="AJ40" s="88" t="e">
        <f t="shared" si="273"/>
        <v>#DIV/0!</v>
      </c>
      <c r="AK40" s="89">
        <f t="shared" si="274"/>
        <v>0</v>
      </c>
      <c r="AL40" s="90" t="e">
        <f t="shared" ref="AL40:AL47" si="281">SUM(AJ40/(D40+AK40))</f>
        <v>#DIV/0!</v>
      </c>
      <c r="AM40" s="82" t="e">
        <f t="shared" si="279"/>
        <v>#DIV/0!</v>
      </c>
      <c r="AN40" s="90" t="e">
        <f t="shared" si="276"/>
        <v>#DIV/0!</v>
      </c>
      <c r="AO40" s="82" t="e">
        <f t="shared" si="280"/>
        <v>#DIV/0!</v>
      </c>
      <c r="AP40" s="84" t="e">
        <f t="shared" si="277"/>
        <v>#DIV/0!</v>
      </c>
      <c r="AQ40" s="90"/>
      <c r="AR40" s="91" t="e">
        <f t="shared" si="261"/>
        <v>#DIV/0!</v>
      </c>
      <c r="AS40" s="90"/>
      <c r="AT40" s="92">
        <f t="shared" si="262"/>
        <v>0</v>
      </c>
      <c r="AU40" s="93">
        <f t="shared" si="231"/>
        <v>0</v>
      </c>
      <c r="AV40" s="101"/>
      <c r="AW40" s="78"/>
      <c r="AX40" s="95">
        <f t="shared" si="232"/>
        <v>31</v>
      </c>
      <c r="AY40" s="96">
        <f t="shared" si="33"/>
        <v>0</v>
      </c>
      <c r="AZ40" s="97">
        <f t="shared" si="34"/>
        <v>0</v>
      </c>
      <c r="BA40" s="102"/>
      <c r="BB40" s="101"/>
      <c r="BC40" s="78"/>
      <c r="BD40" s="95">
        <f t="shared" si="233"/>
        <v>31</v>
      </c>
      <c r="BE40" s="96">
        <f t="shared" si="36"/>
        <v>0</v>
      </c>
      <c r="BF40" s="97">
        <f t="shared" si="37"/>
        <v>0</v>
      </c>
      <c r="BG40" s="102"/>
      <c r="BH40" s="101"/>
      <c r="BI40" s="78"/>
      <c r="BJ40" s="95">
        <f t="shared" si="234"/>
        <v>31</v>
      </c>
      <c r="BK40" s="96">
        <f t="shared" si="39"/>
        <v>0</v>
      </c>
      <c r="BL40" s="97">
        <f t="shared" si="40"/>
        <v>0</v>
      </c>
      <c r="BM40" s="102"/>
      <c r="BN40" s="101"/>
      <c r="BO40" s="78"/>
      <c r="BP40" s="95">
        <f t="shared" si="235"/>
        <v>31</v>
      </c>
      <c r="BQ40" s="96">
        <f t="shared" si="42"/>
        <v>0</v>
      </c>
      <c r="BR40" s="97">
        <f t="shared" si="43"/>
        <v>0</v>
      </c>
      <c r="BS40" s="102"/>
      <c r="BT40" s="101"/>
      <c r="BU40" s="78"/>
      <c r="BV40" s="95">
        <f t="shared" si="236"/>
        <v>31</v>
      </c>
      <c r="BW40" s="96">
        <f t="shared" si="45"/>
        <v>0</v>
      </c>
      <c r="BX40" s="97">
        <f t="shared" si="46"/>
        <v>0</v>
      </c>
      <c r="BY40" s="102"/>
      <c r="BZ40" s="101"/>
      <c r="CA40" s="78"/>
      <c r="CB40" s="95">
        <f t="shared" si="237"/>
        <v>31</v>
      </c>
      <c r="CC40" s="96">
        <f t="shared" si="48"/>
        <v>0</v>
      </c>
      <c r="CD40" s="97">
        <f t="shared" si="49"/>
        <v>0</v>
      </c>
      <c r="CE40" s="102"/>
      <c r="CF40" s="101"/>
      <c r="CG40" s="78"/>
      <c r="CH40" s="95">
        <f t="shared" si="238"/>
        <v>31</v>
      </c>
      <c r="CI40" s="96">
        <f t="shared" si="51"/>
        <v>0</v>
      </c>
      <c r="CJ40" s="97">
        <f t="shared" si="52"/>
        <v>0</v>
      </c>
      <c r="CK40" s="102"/>
      <c r="CL40" s="101"/>
      <c r="CM40" s="78"/>
      <c r="CN40" s="95">
        <f t="shared" si="239"/>
        <v>31</v>
      </c>
      <c r="CO40" s="96">
        <f t="shared" si="54"/>
        <v>0</v>
      </c>
      <c r="CP40" s="97">
        <f t="shared" si="55"/>
        <v>0</v>
      </c>
      <c r="CQ40" s="102"/>
      <c r="CR40" s="101"/>
      <c r="CS40" s="78"/>
      <c r="CT40" s="95">
        <f t="shared" si="240"/>
        <v>31</v>
      </c>
      <c r="CU40" s="96">
        <f t="shared" si="57"/>
        <v>0</v>
      </c>
      <c r="CV40" s="97">
        <f t="shared" si="58"/>
        <v>0</v>
      </c>
      <c r="CW40" s="102"/>
      <c r="CX40" s="101"/>
      <c r="CY40" s="78"/>
      <c r="CZ40" s="95">
        <f t="shared" si="241"/>
        <v>31</v>
      </c>
      <c r="DA40" s="96">
        <f t="shared" si="60"/>
        <v>0</v>
      </c>
      <c r="DB40" s="97">
        <f t="shared" si="61"/>
        <v>0</v>
      </c>
      <c r="DC40" s="117"/>
      <c r="DD40" s="103"/>
      <c r="DE40" s="117"/>
      <c r="DF40" s="101"/>
      <c r="DG40" s="78"/>
      <c r="DH40" s="95">
        <f t="shared" si="242"/>
        <v>31</v>
      </c>
      <c r="DI40" s="96">
        <f t="shared" si="63"/>
        <v>0</v>
      </c>
      <c r="DJ40" s="97">
        <f t="shared" si="64"/>
        <v>0</v>
      </c>
      <c r="DK40" s="102"/>
      <c r="DL40" s="101"/>
      <c r="DM40" s="78"/>
      <c r="DN40" s="95">
        <f t="shared" si="243"/>
        <v>31</v>
      </c>
      <c r="DO40" s="96">
        <f t="shared" si="66"/>
        <v>0</v>
      </c>
      <c r="DP40" s="97">
        <f t="shared" si="67"/>
        <v>0</v>
      </c>
      <c r="DQ40" s="102"/>
      <c r="DR40" s="101"/>
      <c r="DS40" s="78"/>
      <c r="DT40" s="95">
        <f t="shared" si="244"/>
        <v>31</v>
      </c>
      <c r="DU40" s="96">
        <f t="shared" si="69"/>
        <v>0</v>
      </c>
      <c r="DV40" s="97">
        <f t="shared" si="70"/>
        <v>0</v>
      </c>
      <c r="DW40" s="102"/>
      <c r="DX40" s="101"/>
      <c r="DY40" s="78"/>
      <c r="DZ40" s="95">
        <f t="shared" si="245"/>
        <v>31</v>
      </c>
      <c r="EA40" s="96">
        <f t="shared" si="72"/>
        <v>0</v>
      </c>
      <c r="EB40" s="97">
        <f t="shared" si="73"/>
        <v>0</v>
      </c>
      <c r="EC40" s="102"/>
      <c r="ED40" s="101"/>
      <c r="EE40" s="78"/>
      <c r="EF40" s="95">
        <f t="shared" si="246"/>
        <v>31</v>
      </c>
      <c r="EG40" s="96">
        <f t="shared" si="75"/>
        <v>0</v>
      </c>
      <c r="EH40" s="97">
        <f t="shared" si="76"/>
        <v>0</v>
      </c>
      <c r="EI40" s="102"/>
      <c r="EJ40" s="101"/>
      <c r="EK40" s="78"/>
      <c r="EL40" s="95">
        <f t="shared" si="247"/>
        <v>31</v>
      </c>
      <c r="EM40" s="96">
        <f t="shared" si="78"/>
        <v>0</v>
      </c>
      <c r="EN40" s="97">
        <f t="shared" si="79"/>
        <v>0</v>
      </c>
      <c r="EO40" s="102"/>
      <c r="EP40" s="101"/>
      <c r="EQ40" s="78"/>
      <c r="ER40" s="95">
        <f t="shared" si="248"/>
        <v>31</v>
      </c>
      <c r="ES40" s="96">
        <f t="shared" si="81"/>
        <v>0</v>
      </c>
      <c r="ET40" s="97">
        <f t="shared" si="82"/>
        <v>0</v>
      </c>
      <c r="EU40" s="102"/>
      <c r="EV40" s="101"/>
      <c r="EW40" s="78"/>
      <c r="EX40" s="95">
        <f t="shared" si="249"/>
        <v>31</v>
      </c>
      <c r="EY40" s="96">
        <f t="shared" si="84"/>
        <v>0</v>
      </c>
      <c r="EZ40" s="97">
        <f t="shared" si="85"/>
        <v>0</v>
      </c>
      <c r="FA40" s="102"/>
      <c r="FB40" s="101"/>
      <c r="FC40" s="78"/>
      <c r="FD40" s="95">
        <f t="shared" si="250"/>
        <v>31</v>
      </c>
      <c r="FE40" s="96">
        <f t="shared" si="87"/>
        <v>0</v>
      </c>
      <c r="FF40" s="97">
        <f t="shared" si="88"/>
        <v>0</v>
      </c>
      <c r="FG40" s="102"/>
      <c r="FH40" s="117"/>
      <c r="FI40" s="103"/>
      <c r="FJ40" s="117"/>
      <c r="FK40" s="48" t="str">
        <f t="shared" si="263"/>
        <v>5/1/2010</v>
      </c>
      <c r="FL40" s="171" t="e">
        <f t="shared" si="251"/>
        <v>#DIV/0!</v>
      </c>
      <c r="FM40" s="95">
        <f t="shared" si="264"/>
        <v>31</v>
      </c>
      <c r="FN40" s="96">
        <f t="shared" si="265"/>
        <v>1</v>
      </c>
      <c r="FO40" s="97">
        <f t="shared" si="252"/>
        <v>1</v>
      </c>
      <c r="FP40" s="102"/>
      <c r="FR40" s="52">
        <f t="shared" si="17"/>
        <v>5</v>
      </c>
      <c r="FS40" s="169">
        <f t="shared" si="278"/>
        <v>1</v>
      </c>
      <c r="FT40" s="168" t="s">
        <v>98</v>
      </c>
      <c r="FU40" s="170">
        <f t="shared" si="18"/>
        <v>2010</v>
      </c>
    </row>
    <row r="41" spans="1:177" s="52" customFormat="1">
      <c r="A41" s="182">
        <f>A40+30</f>
        <v>40359</v>
      </c>
      <c r="B41" s="183">
        <f t="shared" si="266"/>
        <v>0</v>
      </c>
      <c r="C41" s="79">
        <v>0</v>
      </c>
      <c r="D41" s="216" t="e">
        <f t="shared" si="267"/>
        <v>#DIV/0!</v>
      </c>
      <c r="E41" s="217" t="e">
        <f t="shared" si="253"/>
        <v>#DIV/0!</v>
      </c>
      <c r="F41" s="217" t="e">
        <f t="shared" si="220"/>
        <v>#DIV/0!</v>
      </c>
      <c r="G41" s="217" t="e">
        <f t="shared" si="254"/>
        <v>#DIV/0!</v>
      </c>
      <c r="H41" s="217" t="e">
        <f t="shared" si="255"/>
        <v>#DIV/0!</v>
      </c>
      <c r="I41" s="217" t="e">
        <f t="shared" si="256"/>
        <v>#DIV/0!</v>
      </c>
      <c r="J41" s="217" t="e">
        <f t="shared" si="221"/>
        <v>#DIV/0!</v>
      </c>
      <c r="K41" s="217" t="e">
        <f t="shared" ref="K41:K47" si="282">MAX(I41:J41)</f>
        <v>#DIV/0!</v>
      </c>
      <c r="L41" s="217" t="e">
        <f t="shared" si="223"/>
        <v>#DIV/0!</v>
      </c>
      <c r="M41" s="217" t="e">
        <f t="shared" ref="M41:M46" si="283">G41+L41</f>
        <v>#DIV/0!</v>
      </c>
      <c r="N41" s="218" t="e">
        <f t="shared" si="258"/>
        <v>#DIV/0!</v>
      </c>
      <c r="O41" s="80"/>
      <c r="P41" s="81" t="e">
        <f t="shared" si="259"/>
        <v>#DIV/0!</v>
      </c>
      <c r="Q41" s="123" t="e">
        <f t="shared" si="268"/>
        <v>#DIV/0!</v>
      </c>
      <c r="R41" s="83" t="e">
        <f t="shared" si="3"/>
        <v>#DIV/0!</v>
      </c>
      <c r="S41" s="105" t="e">
        <f t="shared" si="269"/>
        <v>#DIV/0!</v>
      </c>
      <c r="T41" s="106" t="e">
        <f t="shared" si="96"/>
        <v>#DIV/0!</v>
      </c>
      <c r="U41" s="85" t="e">
        <f>SUM(B41+(((AW41/30)*(30-20))+((#REF!/30)*(30-0))+((#REF!/30)*(30-0))+((#REF!/30)*(30-0))-((#REF!/30)*(30-0))-((#REF!/30)*(30-0))-((#REF!/30)*(30-0))-((#REF!/30)*(30-0))-((#REF!/30)*(30-0))-((#REF!/30)*(30-0))-((#REF!/30)*(30-0))))</f>
        <v>#REF!</v>
      </c>
      <c r="V41" s="86" t="e">
        <f t="shared" si="224"/>
        <v>#REF!</v>
      </c>
      <c r="W41" s="87" t="e">
        <f t="shared" si="260"/>
        <v>#REF!</v>
      </c>
      <c r="X41" s="87" t="e">
        <f t="shared" si="270"/>
        <v>#REF!</v>
      </c>
      <c r="Y41" s="87"/>
      <c r="Z41" s="113">
        <f t="shared" si="225"/>
        <v>0</v>
      </c>
      <c r="AA41" s="89">
        <f t="shared" si="226"/>
        <v>0</v>
      </c>
      <c r="AB41" s="87" t="e">
        <f t="shared" si="227"/>
        <v>#DIV/0!</v>
      </c>
      <c r="AC41" s="123" t="e">
        <f t="shared" si="271"/>
        <v>#DIV/0!</v>
      </c>
      <c r="AD41" s="83" t="e">
        <f t="shared" si="228"/>
        <v>#DIV/0!</v>
      </c>
      <c r="AE41" s="105" t="e">
        <f t="shared" si="272"/>
        <v>#DIV/0!</v>
      </c>
      <c r="AF41" s="106" t="e">
        <f t="shared" si="229"/>
        <v>#DIV/0!</v>
      </c>
      <c r="AG41" s="87"/>
      <c r="AH41" s="107" t="e">
        <f t="shared" si="230"/>
        <v>#DIV/0!</v>
      </c>
      <c r="AI41" s="90"/>
      <c r="AJ41" s="88" t="e">
        <f t="shared" si="273"/>
        <v>#DIV/0!</v>
      </c>
      <c r="AK41" s="89">
        <f t="shared" si="274"/>
        <v>0</v>
      </c>
      <c r="AL41" s="90" t="e">
        <f t="shared" si="281"/>
        <v>#DIV/0!</v>
      </c>
      <c r="AM41" s="82" t="e">
        <f t="shared" si="279"/>
        <v>#DIV/0!</v>
      </c>
      <c r="AN41" s="90" t="e">
        <f t="shared" si="276"/>
        <v>#DIV/0!</v>
      </c>
      <c r="AO41" s="82" t="e">
        <f t="shared" si="280"/>
        <v>#DIV/0!</v>
      </c>
      <c r="AP41" s="84" t="e">
        <f t="shared" si="277"/>
        <v>#DIV/0!</v>
      </c>
      <c r="AQ41" s="90"/>
      <c r="AR41" s="91" t="e">
        <f t="shared" si="261"/>
        <v>#DIV/0!</v>
      </c>
      <c r="AS41" s="90"/>
      <c r="AT41" s="92">
        <f t="shared" si="262"/>
        <v>0</v>
      </c>
      <c r="AU41" s="93">
        <f t="shared" si="231"/>
        <v>0</v>
      </c>
      <c r="AV41" s="101"/>
      <c r="AW41" s="78"/>
      <c r="AX41" s="95">
        <f t="shared" si="232"/>
        <v>30</v>
      </c>
      <c r="AY41" s="96">
        <f t="shared" si="33"/>
        <v>0</v>
      </c>
      <c r="AZ41" s="97">
        <f t="shared" si="34"/>
        <v>0</v>
      </c>
      <c r="BA41" s="102"/>
      <c r="BB41" s="101"/>
      <c r="BC41" s="78"/>
      <c r="BD41" s="95">
        <f t="shared" si="233"/>
        <v>30</v>
      </c>
      <c r="BE41" s="96">
        <f t="shared" si="36"/>
        <v>0</v>
      </c>
      <c r="BF41" s="97">
        <f t="shared" si="37"/>
        <v>0</v>
      </c>
      <c r="BG41" s="102"/>
      <c r="BH41" s="101"/>
      <c r="BI41" s="78"/>
      <c r="BJ41" s="95">
        <f t="shared" si="234"/>
        <v>30</v>
      </c>
      <c r="BK41" s="96">
        <f t="shared" si="39"/>
        <v>0</v>
      </c>
      <c r="BL41" s="97">
        <f t="shared" si="40"/>
        <v>0</v>
      </c>
      <c r="BM41" s="102"/>
      <c r="BN41" s="101"/>
      <c r="BO41" s="78"/>
      <c r="BP41" s="95">
        <f t="shared" si="235"/>
        <v>30</v>
      </c>
      <c r="BQ41" s="96">
        <f t="shared" si="42"/>
        <v>0</v>
      </c>
      <c r="BR41" s="97">
        <f t="shared" si="43"/>
        <v>0</v>
      </c>
      <c r="BS41" s="102"/>
      <c r="BT41" s="101"/>
      <c r="BU41" s="78"/>
      <c r="BV41" s="95">
        <f t="shared" si="236"/>
        <v>30</v>
      </c>
      <c r="BW41" s="96">
        <f t="shared" si="45"/>
        <v>0</v>
      </c>
      <c r="BX41" s="97">
        <f t="shared" si="46"/>
        <v>0</v>
      </c>
      <c r="BY41" s="102"/>
      <c r="BZ41" s="101"/>
      <c r="CA41" s="78"/>
      <c r="CB41" s="95">
        <f t="shared" si="237"/>
        <v>30</v>
      </c>
      <c r="CC41" s="96">
        <f t="shared" si="48"/>
        <v>0</v>
      </c>
      <c r="CD41" s="97">
        <f t="shared" si="49"/>
        <v>0</v>
      </c>
      <c r="CE41" s="102"/>
      <c r="CF41" s="101"/>
      <c r="CG41" s="78"/>
      <c r="CH41" s="95">
        <f t="shared" si="238"/>
        <v>30</v>
      </c>
      <c r="CI41" s="96">
        <f t="shared" si="51"/>
        <v>0</v>
      </c>
      <c r="CJ41" s="97">
        <f t="shared" si="52"/>
        <v>0</v>
      </c>
      <c r="CK41" s="102"/>
      <c r="CL41" s="101"/>
      <c r="CM41" s="78"/>
      <c r="CN41" s="95">
        <f t="shared" si="239"/>
        <v>30</v>
      </c>
      <c r="CO41" s="96">
        <f t="shared" si="54"/>
        <v>0</v>
      </c>
      <c r="CP41" s="97">
        <f t="shared" si="55"/>
        <v>0</v>
      </c>
      <c r="CQ41" s="102"/>
      <c r="CR41" s="101"/>
      <c r="CS41" s="78"/>
      <c r="CT41" s="95">
        <f t="shared" si="240"/>
        <v>30</v>
      </c>
      <c r="CU41" s="96">
        <f t="shared" si="57"/>
        <v>0</v>
      </c>
      <c r="CV41" s="97">
        <f t="shared" si="58"/>
        <v>0</v>
      </c>
      <c r="CW41" s="102"/>
      <c r="CX41" s="101"/>
      <c r="CY41" s="78"/>
      <c r="CZ41" s="95">
        <f t="shared" si="241"/>
        <v>30</v>
      </c>
      <c r="DA41" s="96">
        <f t="shared" si="60"/>
        <v>0</v>
      </c>
      <c r="DB41" s="97">
        <f t="shared" si="61"/>
        <v>0</v>
      </c>
      <c r="DC41" s="117"/>
      <c r="DD41" s="103"/>
      <c r="DE41" s="117"/>
      <c r="DF41" s="101"/>
      <c r="DG41" s="78"/>
      <c r="DH41" s="95">
        <f t="shared" si="242"/>
        <v>30</v>
      </c>
      <c r="DI41" s="96">
        <f t="shared" si="63"/>
        <v>0</v>
      </c>
      <c r="DJ41" s="97">
        <f t="shared" si="64"/>
        <v>0</v>
      </c>
      <c r="DK41" s="102"/>
      <c r="DL41" s="101"/>
      <c r="DM41" s="78"/>
      <c r="DN41" s="95">
        <f t="shared" si="243"/>
        <v>30</v>
      </c>
      <c r="DO41" s="96">
        <f t="shared" si="66"/>
        <v>0</v>
      </c>
      <c r="DP41" s="97">
        <f t="shared" si="67"/>
        <v>0</v>
      </c>
      <c r="DQ41" s="102"/>
      <c r="DR41" s="101"/>
      <c r="DS41" s="78"/>
      <c r="DT41" s="95">
        <f t="shared" si="244"/>
        <v>30</v>
      </c>
      <c r="DU41" s="96">
        <f t="shared" si="69"/>
        <v>0</v>
      </c>
      <c r="DV41" s="97">
        <f t="shared" si="70"/>
        <v>0</v>
      </c>
      <c r="DW41" s="102"/>
      <c r="DX41" s="101"/>
      <c r="DY41" s="78"/>
      <c r="DZ41" s="95">
        <f t="shared" si="245"/>
        <v>30</v>
      </c>
      <c r="EA41" s="96">
        <f t="shared" si="72"/>
        <v>0</v>
      </c>
      <c r="EB41" s="97">
        <f t="shared" si="73"/>
        <v>0</v>
      </c>
      <c r="EC41" s="102"/>
      <c r="ED41" s="101"/>
      <c r="EE41" s="78"/>
      <c r="EF41" s="95">
        <f t="shared" si="246"/>
        <v>30</v>
      </c>
      <c r="EG41" s="96">
        <f t="shared" si="75"/>
        <v>0</v>
      </c>
      <c r="EH41" s="97">
        <f t="shared" si="76"/>
        <v>0</v>
      </c>
      <c r="EI41" s="102"/>
      <c r="EJ41" s="101"/>
      <c r="EK41" s="78"/>
      <c r="EL41" s="95">
        <f t="shared" si="247"/>
        <v>30</v>
      </c>
      <c r="EM41" s="96">
        <f t="shared" si="78"/>
        <v>0</v>
      </c>
      <c r="EN41" s="97">
        <f t="shared" si="79"/>
        <v>0</v>
      </c>
      <c r="EO41" s="102"/>
      <c r="EP41" s="101"/>
      <c r="EQ41" s="78"/>
      <c r="ER41" s="95">
        <f t="shared" si="248"/>
        <v>30</v>
      </c>
      <c r="ES41" s="96">
        <f t="shared" si="81"/>
        <v>0</v>
      </c>
      <c r="ET41" s="97">
        <f t="shared" si="82"/>
        <v>0</v>
      </c>
      <c r="EU41" s="102"/>
      <c r="EV41" s="101"/>
      <c r="EW41" s="78"/>
      <c r="EX41" s="95">
        <f t="shared" si="249"/>
        <v>30</v>
      </c>
      <c r="EY41" s="96">
        <f t="shared" si="84"/>
        <v>0</v>
      </c>
      <c r="EZ41" s="97">
        <f t="shared" si="85"/>
        <v>0</v>
      </c>
      <c r="FA41" s="102"/>
      <c r="FB41" s="101"/>
      <c r="FC41" s="78"/>
      <c r="FD41" s="95">
        <f t="shared" si="250"/>
        <v>30</v>
      </c>
      <c r="FE41" s="96">
        <f t="shared" si="87"/>
        <v>0</v>
      </c>
      <c r="FF41" s="97">
        <f t="shared" si="88"/>
        <v>0</v>
      </c>
      <c r="FG41" s="102"/>
      <c r="FH41" s="117"/>
      <c r="FI41" s="103"/>
      <c r="FJ41" s="117"/>
      <c r="FK41" s="48" t="str">
        <f t="shared" si="263"/>
        <v>6/1/2010</v>
      </c>
      <c r="FL41" s="171" t="e">
        <f t="shared" si="251"/>
        <v>#DIV/0!</v>
      </c>
      <c r="FM41" s="95">
        <f t="shared" si="264"/>
        <v>30</v>
      </c>
      <c r="FN41" s="96">
        <f t="shared" si="265"/>
        <v>1</v>
      </c>
      <c r="FO41" s="97">
        <f t="shared" si="252"/>
        <v>1</v>
      </c>
      <c r="FP41" s="102"/>
      <c r="FR41" s="52">
        <f t="shared" si="17"/>
        <v>6</v>
      </c>
      <c r="FS41" s="169">
        <f t="shared" si="278"/>
        <v>1</v>
      </c>
      <c r="FT41" s="168" t="s">
        <v>98</v>
      </c>
      <c r="FU41" s="170">
        <f t="shared" si="18"/>
        <v>2010</v>
      </c>
    </row>
    <row r="42" spans="1:177" s="104" customFormat="1">
      <c r="A42" s="182">
        <f>A41+31</f>
        <v>40390</v>
      </c>
      <c r="B42" s="183">
        <f t="shared" si="266"/>
        <v>0</v>
      </c>
      <c r="C42" s="79">
        <v>0</v>
      </c>
      <c r="D42" s="216" t="e">
        <f t="shared" si="267"/>
        <v>#DIV/0!</v>
      </c>
      <c r="E42" s="217" t="e">
        <f t="shared" si="253"/>
        <v>#DIV/0!</v>
      </c>
      <c r="F42" s="217" t="e">
        <f t="shared" si="220"/>
        <v>#DIV/0!</v>
      </c>
      <c r="G42" s="217" t="e">
        <f t="shared" si="254"/>
        <v>#DIV/0!</v>
      </c>
      <c r="H42" s="217" t="e">
        <f t="shared" si="255"/>
        <v>#DIV/0!</v>
      </c>
      <c r="I42" s="217" t="e">
        <f t="shared" si="256"/>
        <v>#DIV/0!</v>
      </c>
      <c r="J42" s="217" t="e">
        <f t="shared" si="221"/>
        <v>#DIV/0!</v>
      </c>
      <c r="K42" s="217" t="e">
        <f t="shared" si="282"/>
        <v>#DIV/0!</v>
      </c>
      <c r="L42" s="217" t="e">
        <f t="shared" si="223"/>
        <v>#DIV/0!</v>
      </c>
      <c r="M42" s="217" t="e">
        <f t="shared" si="283"/>
        <v>#DIV/0!</v>
      </c>
      <c r="N42" s="218" t="e">
        <f t="shared" si="258"/>
        <v>#DIV/0!</v>
      </c>
      <c r="O42" s="99"/>
      <c r="P42" s="81" t="e">
        <f t="shared" si="259"/>
        <v>#DIV/0!</v>
      </c>
      <c r="Q42" s="122" t="e">
        <f t="shared" si="268"/>
        <v>#DIV/0!</v>
      </c>
      <c r="R42" s="100" t="e">
        <f t="shared" si="3"/>
        <v>#DIV/0!</v>
      </c>
      <c r="S42" s="82" t="e">
        <f t="shared" si="269"/>
        <v>#DIV/0!</v>
      </c>
      <c r="T42" s="84" t="e">
        <f t="shared" si="96"/>
        <v>#DIV/0!</v>
      </c>
      <c r="U42" s="89" t="e">
        <f>SUM(B42+(((AW42/31)*(31-0))+((#REF!/31)*(31-0))+((#REF!/31)*(31-0))+((#REF!/31)*(31-0))-((#REF!/31)*(31-15))-((#REF!/31)*(31-0))-((#REF!/31)*(31-0))-((#REF!/31)*(31-0))-((#REF!/31)*(31-0))-((#REF!/31)*(31-0))-((#REF!/31)*(31-0))))</f>
        <v>#REF!</v>
      </c>
      <c r="V42" s="90" t="e">
        <f t="shared" si="224"/>
        <v>#REF!</v>
      </c>
      <c r="W42" s="90" t="e">
        <f t="shared" si="260"/>
        <v>#REF!</v>
      </c>
      <c r="X42" s="90" t="e">
        <f t="shared" si="270"/>
        <v>#REF!</v>
      </c>
      <c r="Y42" s="90"/>
      <c r="Z42" s="88">
        <f t="shared" si="225"/>
        <v>0</v>
      </c>
      <c r="AA42" s="89">
        <f t="shared" si="226"/>
        <v>0</v>
      </c>
      <c r="AB42" s="90" t="e">
        <f t="shared" si="227"/>
        <v>#DIV/0!</v>
      </c>
      <c r="AC42" s="122" t="e">
        <f t="shared" si="271"/>
        <v>#DIV/0!</v>
      </c>
      <c r="AD42" s="100" t="e">
        <f t="shared" si="228"/>
        <v>#DIV/0!</v>
      </c>
      <c r="AE42" s="82" t="e">
        <f t="shared" si="272"/>
        <v>#DIV/0!</v>
      </c>
      <c r="AF42" s="84" t="e">
        <f t="shared" si="229"/>
        <v>#DIV/0!</v>
      </c>
      <c r="AG42" s="90"/>
      <c r="AH42" s="91" t="e">
        <f t="shared" si="230"/>
        <v>#DIV/0!</v>
      </c>
      <c r="AI42" s="90"/>
      <c r="AJ42" s="88" t="e">
        <f t="shared" si="273"/>
        <v>#DIV/0!</v>
      </c>
      <c r="AK42" s="89">
        <f t="shared" si="274"/>
        <v>0</v>
      </c>
      <c r="AL42" s="90" t="e">
        <f t="shared" si="281"/>
        <v>#DIV/0!</v>
      </c>
      <c r="AM42" s="82" t="e">
        <f t="shared" si="279"/>
        <v>#DIV/0!</v>
      </c>
      <c r="AN42" s="90" t="e">
        <f t="shared" si="276"/>
        <v>#DIV/0!</v>
      </c>
      <c r="AO42" s="82" t="e">
        <f t="shared" si="280"/>
        <v>#DIV/0!</v>
      </c>
      <c r="AP42" s="84" t="e">
        <f t="shared" si="277"/>
        <v>#DIV/0!</v>
      </c>
      <c r="AQ42" s="90"/>
      <c r="AR42" s="91" t="e">
        <f t="shared" si="261"/>
        <v>#DIV/0!</v>
      </c>
      <c r="AS42" s="90"/>
      <c r="AT42" s="92">
        <f t="shared" si="262"/>
        <v>0</v>
      </c>
      <c r="AU42" s="93">
        <f t="shared" si="231"/>
        <v>0</v>
      </c>
      <c r="AV42" s="101"/>
      <c r="AW42" s="78"/>
      <c r="AX42" s="95">
        <f t="shared" si="232"/>
        <v>31</v>
      </c>
      <c r="AY42" s="96">
        <f t="shared" si="33"/>
        <v>0</v>
      </c>
      <c r="AZ42" s="97">
        <f t="shared" si="34"/>
        <v>0</v>
      </c>
      <c r="BA42" s="102"/>
      <c r="BB42" s="101"/>
      <c r="BC42" s="78"/>
      <c r="BD42" s="95">
        <f t="shared" si="233"/>
        <v>31</v>
      </c>
      <c r="BE42" s="96">
        <f t="shared" si="36"/>
        <v>0</v>
      </c>
      <c r="BF42" s="97">
        <f t="shared" si="37"/>
        <v>0</v>
      </c>
      <c r="BG42" s="102"/>
      <c r="BH42" s="101"/>
      <c r="BI42" s="78"/>
      <c r="BJ42" s="95">
        <f t="shared" si="234"/>
        <v>31</v>
      </c>
      <c r="BK42" s="96">
        <f t="shared" si="39"/>
        <v>0</v>
      </c>
      <c r="BL42" s="97">
        <f t="shared" si="40"/>
        <v>0</v>
      </c>
      <c r="BM42" s="102"/>
      <c r="BN42" s="101"/>
      <c r="BO42" s="78"/>
      <c r="BP42" s="95">
        <f t="shared" si="235"/>
        <v>31</v>
      </c>
      <c r="BQ42" s="96">
        <f t="shared" si="42"/>
        <v>0</v>
      </c>
      <c r="BR42" s="97">
        <f t="shared" si="43"/>
        <v>0</v>
      </c>
      <c r="BS42" s="102"/>
      <c r="BT42" s="101"/>
      <c r="BU42" s="78"/>
      <c r="BV42" s="95">
        <f t="shared" si="236"/>
        <v>31</v>
      </c>
      <c r="BW42" s="96">
        <f t="shared" si="45"/>
        <v>0</v>
      </c>
      <c r="BX42" s="97">
        <f t="shared" si="46"/>
        <v>0</v>
      </c>
      <c r="BY42" s="102"/>
      <c r="BZ42" s="101"/>
      <c r="CA42" s="78"/>
      <c r="CB42" s="95">
        <f t="shared" si="237"/>
        <v>31</v>
      </c>
      <c r="CC42" s="96">
        <f t="shared" si="48"/>
        <v>0</v>
      </c>
      <c r="CD42" s="97">
        <f t="shared" si="49"/>
        <v>0</v>
      </c>
      <c r="CE42" s="102"/>
      <c r="CF42" s="101"/>
      <c r="CG42" s="78"/>
      <c r="CH42" s="95">
        <f t="shared" si="238"/>
        <v>31</v>
      </c>
      <c r="CI42" s="96">
        <f t="shared" si="51"/>
        <v>0</v>
      </c>
      <c r="CJ42" s="97">
        <f t="shared" si="52"/>
        <v>0</v>
      </c>
      <c r="CK42" s="102"/>
      <c r="CL42" s="101"/>
      <c r="CM42" s="78"/>
      <c r="CN42" s="95">
        <f t="shared" si="239"/>
        <v>31</v>
      </c>
      <c r="CO42" s="96">
        <f t="shared" si="54"/>
        <v>0</v>
      </c>
      <c r="CP42" s="97">
        <f t="shared" si="55"/>
        <v>0</v>
      </c>
      <c r="CQ42" s="102"/>
      <c r="CR42" s="101"/>
      <c r="CS42" s="78"/>
      <c r="CT42" s="95">
        <f t="shared" si="240"/>
        <v>31</v>
      </c>
      <c r="CU42" s="96">
        <f t="shared" si="57"/>
        <v>0</v>
      </c>
      <c r="CV42" s="97">
        <f t="shared" si="58"/>
        <v>0</v>
      </c>
      <c r="CW42" s="102"/>
      <c r="CX42" s="101"/>
      <c r="CY42" s="78"/>
      <c r="CZ42" s="95">
        <f t="shared" si="241"/>
        <v>31</v>
      </c>
      <c r="DA42" s="96">
        <f t="shared" si="60"/>
        <v>0</v>
      </c>
      <c r="DB42" s="97">
        <f t="shared" si="61"/>
        <v>0</v>
      </c>
      <c r="DC42" s="97"/>
      <c r="DD42" s="103"/>
      <c r="DE42" s="97"/>
      <c r="DF42" s="101"/>
      <c r="DG42" s="78"/>
      <c r="DH42" s="95">
        <f t="shared" si="242"/>
        <v>31</v>
      </c>
      <c r="DI42" s="96">
        <f t="shared" si="63"/>
        <v>0</v>
      </c>
      <c r="DJ42" s="97">
        <f t="shared" si="64"/>
        <v>0</v>
      </c>
      <c r="DK42" s="102"/>
      <c r="DL42" s="101"/>
      <c r="DM42" s="78"/>
      <c r="DN42" s="95">
        <f t="shared" si="243"/>
        <v>31</v>
      </c>
      <c r="DO42" s="96">
        <f t="shared" si="66"/>
        <v>0</v>
      </c>
      <c r="DP42" s="97">
        <f t="shared" si="67"/>
        <v>0</v>
      </c>
      <c r="DQ42" s="102"/>
      <c r="DR42" s="101"/>
      <c r="DS42" s="78"/>
      <c r="DT42" s="95">
        <f t="shared" si="244"/>
        <v>31</v>
      </c>
      <c r="DU42" s="96">
        <f t="shared" si="69"/>
        <v>0</v>
      </c>
      <c r="DV42" s="97">
        <f t="shared" si="70"/>
        <v>0</v>
      </c>
      <c r="DW42" s="102"/>
      <c r="DX42" s="101"/>
      <c r="DY42" s="78"/>
      <c r="DZ42" s="95">
        <f t="shared" si="245"/>
        <v>31</v>
      </c>
      <c r="EA42" s="96">
        <f t="shared" si="72"/>
        <v>0</v>
      </c>
      <c r="EB42" s="97">
        <f t="shared" si="73"/>
        <v>0</v>
      </c>
      <c r="EC42" s="102"/>
      <c r="ED42" s="101"/>
      <c r="EE42" s="78"/>
      <c r="EF42" s="95">
        <f t="shared" si="246"/>
        <v>31</v>
      </c>
      <c r="EG42" s="96">
        <f t="shared" si="75"/>
        <v>0</v>
      </c>
      <c r="EH42" s="97">
        <f t="shared" si="76"/>
        <v>0</v>
      </c>
      <c r="EI42" s="102"/>
      <c r="EJ42" s="101"/>
      <c r="EK42" s="78"/>
      <c r="EL42" s="95">
        <f t="shared" si="247"/>
        <v>31</v>
      </c>
      <c r="EM42" s="96">
        <f t="shared" si="78"/>
        <v>0</v>
      </c>
      <c r="EN42" s="97">
        <f t="shared" si="79"/>
        <v>0</v>
      </c>
      <c r="EO42" s="102"/>
      <c r="EP42" s="101"/>
      <c r="EQ42" s="78"/>
      <c r="ER42" s="95">
        <f t="shared" si="248"/>
        <v>31</v>
      </c>
      <c r="ES42" s="96">
        <f t="shared" si="81"/>
        <v>0</v>
      </c>
      <c r="ET42" s="97">
        <f t="shared" si="82"/>
        <v>0</v>
      </c>
      <c r="EU42" s="102"/>
      <c r="EV42" s="101"/>
      <c r="EW42" s="78"/>
      <c r="EX42" s="95">
        <f t="shared" si="249"/>
        <v>31</v>
      </c>
      <c r="EY42" s="96">
        <f t="shared" si="84"/>
        <v>0</v>
      </c>
      <c r="EZ42" s="97">
        <f t="shared" si="85"/>
        <v>0</v>
      </c>
      <c r="FA42" s="102"/>
      <c r="FB42" s="101"/>
      <c r="FC42" s="78"/>
      <c r="FD42" s="95">
        <f t="shared" si="250"/>
        <v>31</v>
      </c>
      <c r="FE42" s="96">
        <f t="shared" si="87"/>
        <v>0</v>
      </c>
      <c r="FF42" s="97">
        <f t="shared" si="88"/>
        <v>0</v>
      </c>
      <c r="FG42" s="102"/>
      <c r="FH42" s="97"/>
      <c r="FI42" s="103"/>
      <c r="FJ42" s="97"/>
      <c r="FK42" s="48" t="str">
        <f t="shared" si="263"/>
        <v>7/1/2010</v>
      </c>
      <c r="FL42" s="171" t="e">
        <f t="shared" si="251"/>
        <v>#DIV/0!</v>
      </c>
      <c r="FM42" s="95">
        <f t="shared" si="264"/>
        <v>31</v>
      </c>
      <c r="FN42" s="96">
        <f t="shared" si="265"/>
        <v>1</v>
      </c>
      <c r="FO42" s="97">
        <f t="shared" si="252"/>
        <v>1</v>
      </c>
      <c r="FP42" s="102"/>
      <c r="FR42" s="52">
        <f t="shared" si="17"/>
        <v>7</v>
      </c>
      <c r="FS42" s="169">
        <f t="shared" si="278"/>
        <v>1</v>
      </c>
      <c r="FT42" s="168" t="s">
        <v>98</v>
      </c>
      <c r="FU42" s="170">
        <f t="shared" si="18"/>
        <v>2010</v>
      </c>
    </row>
    <row r="43" spans="1:177" s="104" customFormat="1">
      <c r="A43" s="182">
        <f>A42+31</f>
        <v>40421</v>
      </c>
      <c r="B43" s="183">
        <f t="shared" si="266"/>
        <v>0</v>
      </c>
      <c r="C43" s="79">
        <v>0</v>
      </c>
      <c r="D43" s="216" t="e">
        <f t="shared" si="267"/>
        <v>#DIV/0!</v>
      </c>
      <c r="E43" s="217" t="e">
        <f t="shared" si="253"/>
        <v>#DIV/0!</v>
      </c>
      <c r="F43" s="217" t="e">
        <f t="shared" si="220"/>
        <v>#DIV/0!</v>
      </c>
      <c r="G43" s="217" t="e">
        <f t="shared" si="254"/>
        <v>#DIV/0!</v>
      </c>
      <c r="H43" s="217" t="e">
        <f t="shared" si="255"/>
        <v>#DIV/0!</v>
      </c>
      <c r="I43" s="217" t="e">
        <f t="shared" si="256"/>
        <v>#DIV/0!</v>
      </c>
      <c r="J43" s="217" t="e">
        <f t="shared" si="221"/>
        <v>#DIV/0!</v>
      </c>
      <c r="K43" s="217" t="e">
        <f t="shared" si="282"/>
        <v>#DIV/0!</v>
      </c>
      <c r="L43" s="217" t="e">
        <f t="shared" si="223"/>
        <v>#DIV/0!</v>
      </c>
      <c r="M43" s="217" t="e">
        <f t="shared" si="283"/>
        <v>#DIV/0!</v>
      </c>
      <c r="N43" s="218" t="e">
        <f t="shared" si="258"/>
        <v>#DIV/0!</v>
      </c>
      <c r="O43" s="99"/>
      <c r="P43" s="81" t="e">
        <f t="shared" si="259"/>
        <v>#DIV/0!</v>
      </c>
      <c r="Q43" s="122" t="e">
        <f t="shared" si="268"/>
        <v>#DIV/0!</v>
      </c>
      <c r="R43" s="100" t="e">
        <f t="shared" si="3"/>
        <v>#DIV/0!</v>
      </c>
      <c r="S43" s="82" t="e">
        <f t="shared" si="269"/>
        <v>#DIV/0!</v>
      </c>
      <c r="T43" s="84" t="e">
        <f t="shared" si="96"/>
        <v>#DIV/0!</v>
      </c>
      <c r="U43" s="89" t="e">
        <f>SUM(B43+(((AW43/31)*(31-0))+((#REF!/31)*(31-0))+((#REF!/31)*(31-0))+((#REF!/31)*(31-0))-((#REF!/31)*(31-0))-((#REF!/31)*(31-0))-((#REF!/31)*(31-0))-((#REF!/31)*(31-0))-((#REF!/31)*(31-0))-((#REF!/31)*(31-0))-((#REF!/31)*(31-0))))</f>
        <v>#REF!</v>
      </c>
      <c r="V43" s="90" t="e">
        <f t="shared" si="224"/>
        <v>#REF!</v>
      </c>
      <c r="W43" s="90" t="e">
        <f t="shared" si="260"/>
        <v>#REF!</v>
      </c>
      <c r="X43" s="90" t="e">
        <f t="shared" si="270"/>
        <v>#REF!</v>
      </c>
      <c r="Y43" s="90"/>
      <c r="Z43" s="88">
        <f t="shared" si="225"/>
        <v>0</v>
      </c>
      <c r="AA43" s="89">
        <f t="shared" si="226"/>
        <v>0</v>
      </c>
      <c r="AB43" s="90" t="e">
        <f t="shared" si="227"/>
        <v>#DIV/0!</v>
      </c>
      <c r="AC43" s="122" t="e">
        <f t="shared" si="271"/>
        <v>#DIV/0!</v>
      </c>
      <c r="AD43" s="100" t="e">
        <f t="shared" si="228"/>
        <v>#DIV/0!</v>
      </c>
      <c r="AE43" s="82" t="e">
        <f t="shared" si="272"/>
        <v>#DIV/0!</v>
      </c>
      <c r="AF43" s="84" t="e">
        <f t="shared" si="229"/>
        <v>#DIV/0!</v>
      </c>
      <c r="AG43" s="90"/>
      <c r="AH43" s="91" t="e">
        <f t="shared" si="230"/>
        <v>#DIV/0!</v>
      </c>
      <c r="AI43" s="90"/>
      <c r="AJ43" s="88" t="e">
        <f t="shared" si="273"/>
        <v>#DIV/0!</v>
      </c>
      <c r="AK43" s="89">
        <f t="shared" si="274"/>
        <v>0</v>
      </c>
      <c r="AL43" s="90" t="e">
        <f t="shared" si="281"/>
        <v>#DIV/0!</v>
      </c>
      <c r="AM43" s="82" t="e">
        <f t="shared" si="279"/>
        <v>#DIV/0!</v>
      </c>
      <c r="AN43" s="90" t="e">
        <f t="shared" si="276"/>
        <v>#DIV/0!</v>
      </c>
      <c r="AO43" s="82" t="e">
        <f t="shared" si="280"/>
        <v>#DIV/0!</v>
      </c>
      <c r="AP43" s="84" t="e">
        <f t="shared" si="277"/>
        <v>#DIV/0!</v>
      </c>
      <c r="AQ43" s="90"/>
      <c r="AR43" s="91" t="e">
        <f t="shared" si="261"/>
        <v>#DIV/0!</v>
      </c>
      <c r="AS43" s="90"/>
      <c r="AT43" s="92">
        <f t="shared" si="262"/>
        <v>0</v>
      </c>
      <c r="AU43" s="93">
        <f t="shared" si="231"/>
        <v>0</v>
      </c>
      <c r="AV43" s="101"/>
      <c r="AW43" s="78"/>
      <c r="AX43" s="95">
        <f t="shared" si="232"/>
        <v>31</v>
      </c>
      <c r="AY43" s="96">
        <f t="shared" si="33"/>
        <v>0</v>
      </c>
      <c r="AZ43" s="97">
        <f t="shared" si="34"/>
        <v>0</v>
      </c>
      <c r="BA43" s="102"/>
      <c r="BB43" s="101"/>
      <c r="BC43" s="78"/>
      <c r="BD43" s="95">
        <f t="shared" si="233"/>
        <v>31</v>
      </c>
      <c r="BE43" s="96">
        <f t="shared" si="36"/>
        <v>0</v>
      </c>
      <c r="BF43" s="97">
        <f t="shared" si="37"/>
        <v>0</v>
      </c>
      <c r="BG43" s="102"/>
      <c r="BH43" s="101"/>
      <c r="BI43" s="78"/>
      <c r="BJ43" s="95">
        <f t="shared" si="234"/>
        <v>31</v>
      </c>
      <c r="BK43" s="96">
        <f t="shared" si="39"/>
        <v>0</v>
      </c>
      <c r="BL43" s="97">
        <f t="shared" si="40"/>
        <v>0</v>
      </c>
      <c r="BM43" s="102"/>
      <c r="BN43" s="101"/>
      <c r="BO43" s="78"/>
      <c r="BP43" s="95">
        <f t="shared" si="235"/>
        <v>31</v>
      </c>
      <c r="BQ43" s="96">
        <f t="shared" si="42"/>
        <v>0</v>
      </c>
      <c r="BR43" s="97">
        <f t="shared" si="43"/>
        <v>0</v>
      </c>
      <c r="BS43" s="102"/>
      <c r="BT43" s="101"/>
      <c r="BU43" s="78"/>
      <c r="BV43" s="95">
        <f t="shared" si="236"/>
        <v>31</v>
      </c>
      <c r="BW43" s="96">
        <f t="shared" si="45"/>
        <v>0</v>
      </c>
      <c r="BX43" s="97">
        <f t="shared" si="46"/>
        <v>0</v>
      </c>
      <c r="BY43" s="102"/>
      <c r="BZ43" s="101"/>
      <c r="CA43" s="78"/>
      <c r="CB43" s="95">
        <f t="shared" si="237"/>
        <v>31</v>
      </c>
      <c r="CC43" s="96">
        <f t="shared" si="48"/>
        <v>0</v>
      </c>
      <c r="CD43" s="97">
        <f t="shared" si="49"/>
        <v>0</v>
      </c>
      <c r="CE43" s="102"/>
      <c r="CF43" s="101"/>
      <c r="CG43" s="78"/>
      <c r="CH43" s="95">
        <f t="shared" si="238"/>
        <v>31</v>
      </c>
      <c r="CI43" s="96">
        <f t="shared" si="51"/>
        <v>0</v>
      </c>
      <c r="CJ43" s="97">
        <f t="shared" si="52"/>
        <v>0</v>
      </c>
      <c r="CK43" s="102"/>
      <c r="CL43" s="101"/>
      <c r="CM43" s="78"/>
      <c r="CN43" s="95">
        <f t="shared" si="239"/>
        <v>31</v>
      </c>
      <c r="CO43" s="96">
        <f t="shared" si="54"/>
        <v>0</v>
      </c>
      <c r="CP43" s="97">
        <f t="shared" si="55"/>
        <v>0</v>
      </c>
      <c r="CQ43" s="102"/>
      <c r="CR43" s="101"/>
      <c r="CS43" s="78"/>
      <c r="CT43" s="95">
        <f t="shared" si="240"/>
        <v>31</v>
      </c>
      <c r="CU43" s="96">
        <f t="shared" si="57"/>
        <v>0</v>
      </c>
      <c r="CV43" s="97">
        <f t="shared" si="58"/>
        <v>0</v>
      </c>
      <c r="CW43" s="102"/>
      <c r="CX43" s="101"/>
      <c r="CY43" s="78"/>
      <c r="CZ43" s="95">
        <f t="shared" si="241"/>
        <v>31</v>
      </c>
      <c r="DA43" s="96">
        <f t="shared" si="60"/>
        <v>0</v>
      </c>
      <c r="DB43" s="97">
        <f t="shared" si="61"/>
        <v>0</v>
      </c>
      <c r="DC43" s="97"/>
      <c r="DD43" s="103"/>
      <c r="DE43" s="97"/>
      <c r="DF43" s="101"/>
      <c r="DG43" s="78"/>
      <c r="DH43" s="95">
        <f t="shared" si="242"/>
        <v>31</v>
      </c>
      <c r="DI43" s="96">
        <f t="shared" si="63"/>
        <v>0</v>
      </c>
      <c r="DJ43" s="97">
        <f t="shared" si="64"/>
        <v>0</v>
      </c>
      <c r="DK43" s="102"/>
      <c r="DL43" s="101"/>
      <c r="DM43" s="78"/>
      <c r="DN43" s="95">
        <f t="shared" si="243"/>
        <v>31</v>
      </c>
      <c r="DO43" s="96">
        <f t="shared" si="66"/>
        <v>0</v>
      </c>
      <c r="DP43" s="97">
        <f t="shared" si="67"/>
        <v>0</v>
      </c>
      <c r="DQ43" s="102"/>
      <c r="DR43" s="101"/>
      <c r="DS43" s="78"/>
      <c r="DT43" s="95">
        <f t="shared" si="244"/>
        <v>31</v>
      </c>
      <c r="DU43" s="96">
        <f t="shared" si="69"/>
        <v>0</v>
      </c>
      <c r="DV43" s="97">
        <f t="shared" si="70"/>
        <v>0</v>
      </c>
      <c r="DW43" s="102"/>
      <c r="DX43" s="101"/>
      <c r="DY43" s="78"/>
      <c r="DZ43" s="95">
        <f t="shared" si="245"/>
        <v>31</v>
      </c>
      <c r="EA43" s="96">
        <f t="shared" si="72"/>
        <v>0</v>
      </c>
      <c r="EB43" s="97">
        <f t="shared" si="73"/>
        <v>0</v>
      </c>
      <c r="EC43" s="102"/>
      <c r="ED43" s="101"/>
      <c r="EE43" s="78"/>
      <c r="EF43" s="95">
        <f t="shared" si="246"/>
        <v>31</v>
      </c>
      <c r="EG43" s="96">
        <f t="shared" si="75"/>
        <v>0</v>
      </c>
      <c r="EH43" s="97">
        <f t="shared" si="76"/>
        <v>0</v>
      </c>
      <c r="EI43" s="102"/>
      <c r="EJ43" s="101"/>
      <c r="EK43" s="78"/>
      <c r="EL43" s="95">
        <f t="shared" si="247"/>
        <v>31</v>
      </c>
      <c r="EM43" s="96">
        <f t="shared" si="78"/>
        <v>0</v>
      </c>
      <c r="EN43" s="97">
        <f t="shared" si="79"/>
        <v>0</v>
      </c>
      <c r="EO43" s="102"/>
      <c r="EP43" s="101"/>
      <c r="EQ43" s="78"/>
      <c r="ER43" s="95">
        <f t="shared" si="248"/>
        <v>31</v>
      </c>
      <c r="ES43" s="96">
        <f t="shared" si="81"/>
        <v>0</v>
      </c>
      <c r="ET43" s="97">
        <f t="shared" si="82"/>
        <v>0</v>
      </c>
      <c r="EU43" s="102"/>
      <c r="EV43" s="101"/>
      <c r="EW43" s="78"/>
      <c r="EX43" s="95">
        <f t="shared" si="249"/>
        <v>31</v>
      </c>
      <c r="EY43" s="96">
        <f t="shared" si="84"/>
        <v>0</v>
      </c>
      <c r="EZ43" s="97">
        <f t="shared" si="85"/>
        <v>0</v>
      </c>
      <c r="FA43" s="102"/>
      <c r="FB43" s="101"/>
      <c r="FC43" s="78"/>
      <c r="FD43" s="95">
        <f t="shared" si="250"/>
        <v>31</v>
      </c>
      <c r="FE43" s="96">
        <f t="shared" si="87"/>
        <v>0</v>
      </c>
      <c r="FF43" s="97">
        <f t="shared" si="88"/>
        <v>0</v>
      </c>
      <c r="FG43" s="102"/>
      <c r="FH43" s="97"/>
      <c r="FI43" s="103"/>
      <c r="FJ43" s="97"/>
      <c r="FK43" s="48" t="str">
        <f t="shared" si="263"/>
        <v>8/1/2010</v>
      </c>
      <c r="FL43" s="171" t="e">
        <f t="shared" si="251"/>
        <v>#DIV/0!</v>
      </c>
      <c r="FM43" s="95">
        <f t="shared" si="264"/>
        <v>31</v>
      </c>
      <c r="FN43" s="96">
        <f t="shared" si="265"/>
        <v>1</v>
      </c>
      <c r="FO43" s="97">
        <f t="shared" si="252"/>
        <v>1</v>
      </c>
      <c r="FP43" s="102"/>
      <c r="FR43" s="52">
        <f t="shared" si="17"/>
        <v>8</v>
      </c>
      <c r="FS43" s="169">
        <f t="shared" si="278"/>
        <v>1</v>
      </c>
      <c r="FT43" s="168" t="s">
        <v>98</v>
      </c>
      <c r="FU43" s="170">
        <f t="shared" si="18"/>
        <v>2010</v>
      </c>
    </row>
    <row r="44" spans="1:177" s="52" customFormat="1">
      <c r="A44" s="182">
        <f>A43+30</f>
        <v>40451</v>
      </c>
      <c r="B44" s="183">
        <f t="shared" si="266"/>
        <v>0</v>
      </c>
      <c r="C44" s="79">
        <v>0</v>
      </c>
      <c r="D44" s="216" t="e">
        <f t="shared" si="267"/>
        <v>#DIV/0!</v>
      </c>
      <c r="E44" s="217" t="e">
        <f t="shared" si="253"/>
        <v>#DIV/0!</v>
      </c>
      <c r="F44" s="217" t="e">
        <f t="shared" si="220"/>
        <v>#DIV/0!</v>
      </c>
      <c r="G44" s="217" t="e">
        <f t="shared" si="254"/>
        <v>#DIV/0!</v>
      </c>
      <c r="H44" s="217" t="e">
        <f t="shared" si="255"/>
        <v>#DIV/0!</v>
      </c>
      <c r="I44" s="217" t="e">
        <f t="shared" si="256"/>
        <v>#DIV/0!</v>
      </c>
      <c r="J44" s="217" t="e">
        <f t="shared" si="221"/>
        <v>#DIV/0!</v>
      </c>
      <c r="K44" s="217" t="e">
        <f t="shared" si="282"/>
        <v>#DIV/0!</v>
      </c>
      <c r="L44" s="217" t="e">
        <f t="shared" si="223"/>
        <v>#DIV/0!</v>
      </c>
      <c r="M44" s="217" t="e">
        <f t="shared" si="283"/>
        <v>#DIV/0!</v>
      </c>
      <c r="N44" s="218" t="e">
        <f t="shared" si="258"/>
        <v>#DIV/0!</v>
      </c>
      <c r="O44" s="80"/>
      <c r="P44" s="81" t="e">
        <f t="shared" si="259"/>
        <v>#DIV/0!</v>
      </c>
      <c r="Q44" s="123" t="e">
        <f t="shared" si="268"/>
        <v>#DIV/0!</v>
      </c>
      <c r="R44" s="83" t="e">
        <f t="shared" si="3"/>
        <v>#DIV/0!</v>
      </c>
      <c r="S44" s="105" t="e">
        <f t="shared" si="269"/>
        <v>#DIV/0!</v>
      </c>
      <c r="T44" s="106" t="e">
        <f t="shared" si="96"/>
        <v>#DIV/0!</v>
      </c>
      <c r="U44" s="85" t="e">
        <f>SUM(B44+(((AW44/30)*(30-9))+((#REF!/30)*(30-0))+((#REF!/30)*(30-0))+((#REF!/30)*(30-0))-((#REF!/30)*(30-0))-((#REF!/30)*(30-0))-((#REF!/30)*(30-0))-((#REF!/30)*(30-0))-((#REF!/30)*(30-0))-((#REF!/30)*(30-0))-((#REF!/30)*(30-0))))</f>
        <v>#REF!</v>
      </c>
      <c r="V44" s="86" t="e">
        <f t="shared" si="224"/>
        <v>#REF!</v>
      </c>
      <c r="W44" s="87" t="e">
        <f t="shared" si="260"/>
        <v>#REF!</v>
      </c>
      <c r="X44" s="87" t="e">
        <f t="shared" si="270"/>
        <v>#REF!</v>
      </c>
      <c r="Y44" s="87"/>
      <c r="Z44" s="113">
        <f t="shared" si="225"/>
        <v>0</v>
      </c>
      <c r="AA44" s="89">
        <f t="shared" si="226"/>
        <v>0</v>
      </c>
      <c r="AB44" s="87" t="e">
        <f t="shared" si="227"/>
        <v>#DIV/0!</v>
      </c>
      <c r="AC44" s="123" t="e">
        <f t="shared" si="271"/>
        <v>#DIV/0!</v>
      </c>
      <c r="AD44" s="83" t="e">
        <f t="shared" si="228"/>
        <v>#DIV/0!</v>
      </c>
      <c r="AE44" s="105" t="e">
        <f t="shared" si="272"/>
        <v>#DIV/0!</v>
      </c>
      <c r="AF44" s="106" t="e">
        <f t="shared" si="229"/>
        <v>#DIV/0!</v>
      </c>
      <c r="AG44" s="87"/>
      <c r="AH44" s="107" t="e">
        <f t="shared" si="230"/>
        <v>#DIV/0!</v>
      </c>
      <c r="AI44" s="90"/>
      <c r="AJ44" s="88" t="e">
        <f t="shared" si="273"/>
        <v>#DIV/0!</v>
      </c>
      <c r="AK44" s="89">
        <f t="shared" si="274"/>
        <v>0</v>
      </c>
      <c r="AL44" s="90" t="e">
        <f t="shared" si="281"/>
        <v>#DIV/0!</v>
      </c>
      <c r="AM44" s="82" t="e">
        <f t="shared" si="279"/>
        <v>#DIV/0!</v>
      </c>
      <c r="AN44" s="90" t="e">
        <f t="shared" si="276"/>
        <v>#DIV/0!</v>
      </c>
      <c r="AO44" s="82" t="e">
        <f t="shared" si="280"/>
        <v>#DIV/0!</v>
      </c>
      <c r="AP44" s="84" t="e">
        <f t="shared" si="277"/>
        <v>#DIV/0!</v>
      </c>
      <c r="AQ44" s="90"/>
      <c r="AR44" s="91" t="e">
        <f t="shared" si="261"/>
        <v>#DIV/0!</v>
      </c>
      <c r="AS44" s="90"/>
      <c r="AT44" s="92">
        <f t="shared" si="262"/>
        <v>0</v>
      </c>
      <c r="AU44" s="93">
        <f t="shared" si="231"/>
        <v>0</v>
      </c>
      <c r="AV44" s="101"/>
      <c r="AW44" s="78"/>
      <c r="AX44" s="95">
        <f t="shared" si="232"/>
        <v>30</v>
      </c>
      <c r="AY44" s="96">
        <f t="shared" si="33"/>
        <v>0</v>
      </c>
      <c r="AZ44" s="97">
        <f t="shared" si="34"/>
        <v>0</v>
      </c>
      <c r="BA44" s="102"/>
      <c r="BB44" s="101"/>
      <c r="BC44" s="78"/>
      <c r="BD44" s="95">
        <f t="shared" si="233"/>
        <v>30</v>
      </c>
      <c r="BE44" s="96">
        <f t="shared" si="36"/>
        <v>0</v>
      </c>
      <c r="BF44" s="97">
        <f t="shared" si="37"/>
        <v>0</v>
      </c>
      <c r="BG44" s="102"/>
      <c r="BH44" s="101"/>
      <c r="BI44" s="78"/>
      <c r="BJ44" s="95">
        <f t="shared" si="234"/>
        <v>30</v>
      </c>
      <c r="BK44" s="96">
        <f t="shared" si="39"/>
        <v>0</v>
      </c>
      <c r="BL44" s="97">
        <f t="shared" si="40"/>
        <v>0</v>
      </c>
      <c r="BM44" s="102"/>
      <c r="BN44" s="101"/>
      <c r="BO44" s="78"/>
      <c r="BP44" s="95">
        <f t="shared" si="235"/>
        <v>30</v>
      </c>
      <c r="BQ44" s="96">
        <f t="shared" si="42"/>
        <v>0</v>
      </c>
      <c r="BR44" s="97">
        <f t="shared" si="43"/>
        <v>0</v>
      </c>
      <c r="BS44" s="102"/>
      <c r="BT44" s="101"/>
      <c r="BU44" s="78"/>
      <c r="BV44" s="95">
        <f t="shared" si="236"/>
        <v>30</v>
      </c>
      <c r="BW44" s="96">
        <f t="shared" si="45"/>
        <v>0</v>
      </c>
      <c r="BX44" s="97">
        <f t="shared" si="46"/>
        <v>0</v>
      </c>
      <c r="BY44" s="102"/>
      <c r="BZ44" s="101"/>
      <c r="CA44" s="78"/>
      <c r="CB44" s="95">
        <f t="shared" si="237"/>
        <v>30</v>
      </c>
      <c r="CC44" s="96">
        <f t="shared" si="48"/>
        <v>0</v>
      </c>
      <c r="CD44" s="97">
        <f t="shared" si="49"/>
        <v>0</v>
      </c>
      <c r="CE44" s="102"/>
      <c r="CF44" s="101"/>
      <c r="CG44" s="78"/>
      <c r="CH44" s="95">
        <f t="shared" si="238"/>
        <v>30</v>
      </c>
      <c r="CI44" s="96">
        <f t="shared" si="51"/>
        <v>0</v>
      </c>
      <c r="CJ44" s="97">
        <f t="shared" si="52"/>
        <v>0</v>
      </c>
      <c r="CK44" s="102"/>
      <c r="CL44" s="101"/>
      <c r="CM44" s="78"/>
      <c r="CN44" s="95">
        <f t="shared" si="239"/>
        <v>30</v>
      </c>
      <c r="CO44" s="96">
        <f t="shared" si="54"/>
        <v>0</v>
      </c>
      <c r="CP44" s="97">
        <f t="shared" si="55"/>
        <v>0</v>
      </c>
      <c r="CQ44" s="102"/>
      <c r="CR44" s="101"/>
      <c r="CS44" s="78"/>
      <c r="CT44" s="95">
        <f t="shared" si="240"/>
        <v>30</v>
      </c>
      <c r="CU44" s="96">
        <f t="shared" si="57"/>
        <v>0</v>
      </c>
      <c r="CV44" s="97">
        <f t="shared" si="58"/>
        <v>0</v>
      </c>
      <c r="CW44" s="102"/>
      <c r="CX44" s="101"/>
      <c r="CY44" s="78"/>
      <c r="CZ44" s="95">
        <f t="shared" si="241"/>
        <v>30</v>
      </c>
      <c r="DA44" s="96">
        <f t="shared" si="60"/>
        <v>0</v>
      </c>
      <c r="DB44" s="97">
        <f t="shared" si="61"/>
        <v>0</v>
      </c>
      <c r="DC44" s="117"/>
      <c r="DD44" s="103"/>
      <c r="DE44" s="117"/>
      <c r="DF44" s="101"/>
      <c r="DG44" s="78"/>
      <c r="DH44" s="95">
        <f t="shared" si="242"/>
        <v>30</v>
      </c>
      <c r="DI44" s="96">
        <f t="shared" si="63"/>
        <v>0</v>
      </c>
      <c r="DJ44" s="97">
        <f t="shared" si="64"/>
        <v>0</v>
      </c>
      <c r="DK44" s="102"/>
      <c r="DL44" s="101"/>
      <c r="DM44" s="78"/>
      <c r="DN44" s="95">
        <f t="shared" si="243"/>
        <v>30</v>
      </c>
      <c r="DO44" s="96">
        <f t="shared" si="66"/>
        <v>0</v>
      </c>
      <c r="DP44" s="97">
        <f t="shared" si="67"/>
        <v>0</v>
      </c>
      <c r="DQ44" s="102"/>
      <c r="DR44" s="101"/>
      <c r="DS44" s="78"/>
      <c r="DT44" s="95">
        <f t="shared" si="244"/>
        <v>30</v>
      </c>
      <c r="DU44" s="96">
        <f t="shared" si="69"/>
        <v>0</v>
      </c>
      <c r="DV44" s="97">
        <f t="shared" si="70"/>
        <v>0</v>
      </c>
      <c r="DW44" s="102"/>
      <c r="DX44" s="101"/>
      <c r="DY44" s="78"/>
      <c r="DZ44" s="95">
        <f t="shared" si="245"/>
        <v>30</v>
      </c>
      <c r="EA44" s="96">
        <f t="shared" si="72"/>
        <v>0</v>
      </c>
      <c r="EB44" s="97">
        <f t="shared" si="73"/>
        <v>0</v>
      </c>
      <c r="EC44" s="102"/>
      <c r="ED44" s="101"/>
      <c r="EE44" s="78"/>
      <c r="EF44" s="95">
        <f t="shared" si="246"/>
        <v>30</v>
      </c>
      <c r="EG44" s="96">
        <f t="shared" si="75"/>
        <v>0</v>
      </c>
      <c r="EH44" s="97">
        <f t="shared" si="76"/>
        <v>0</v>
      </c>
      <c r="EI44" s="102"/>
      <c r="EJ44" s="101"/>
      <c r="EK44" s="78"/>
      <c r="EL44" s="95">
        <f t="shared" si="247"/>
        <v>30</v>
      </c>
      <c r="EM44" s="96">
        <f t="shared" si="78"/>
        <v>0</v>
      </c>
      <c r="EN44" s="97">
        <f t="shared" si="79"/>
        <v>0</v>
      </c>
      <c r="EO44" s="102"/>
      <c r="EP44" s="101"/>
      <c r="EQ44" s="78"/>
      <c r="ER44" s="95">
        <f t="shared" si="248"/>
        <v>30</v>
      </c>
      <c r="ES44" s="96">
        <f t="shared" si="81"/>
        <v>0</v>
      </c>
      <c r="ET44" s="97">
        <f t="shared" si="82"/>
        <v>0</v>
      </c>
      <c r="EU44" s="102"/>
      <c r="EV44" s="101"/>
      <c r="EW44" s="78"/>
      <c r="EX44" s="95">
        <f t="shared" si="249"/>
        <v>30</v>
      </c>
      <c r="EY44" s="96">
        <f t="shared" si="84"/>
        <v>0</v>
      </c>
      <c r="EZ44" s="97">
        <f t="shared" si="85"/>
        <v>0</v>
      </c>
      <c r="FA44" s="102"/>
      <c r="FB44" s="101"/>
      <c r="FC44" s="78"/>
      <c r="FD44" s="95">
        <f t="shared" si="250"/>
        <v>30</v>
      </c>
      <c r="FE44" s="96">
        <f t="shared" si="87"/>
        <v>0</v>
      </c>
      <c r="FF44" s="97">
        <f t="shared" si="88"/>
        <v>0</v>
      </c>
      <c r="FG44" s="102"/>
      <c r="FH44" s="117"/>
      <c r="FI44" s="103"/>
      <c r="FJ44" s="117"/>
      <c r="FK44" s="48" t="str">
        <f t="shared" si="263"/>
        <v>9/1/2010</v>
      </c>
      <c r="FL44" s="171" t="e">
        <f t="shared" si="251"/>
        <v>#DIV/0!</v>
      </c>
      <c r="FM44" s="95">
        <f t="shared" si="264"/>
        <v>30</v>
      </c>
      <c r="FN44" s="96">
        <f t="shared" si="265"/>
        <v>1</v>
      </c>
      <c r="FO44" s="97">
        <f t="shared" si="252"/>
        <v>1</v>
      </c>
      <c r="FP44" s="102"/>
      <c r="FR44" s="52">
        <f t="shared" si="17"/>
        <v>9</v>
      </c>
      <c r="FS44" s="169">
        <f t="shared" si="278"/>
        <v>1</v>
      </c>
      <c r="FT44" s="168" t="s">
        <v>98</v>
      </c>
      <c r="FU44" s="170">
        <f t="shared" si="18"/>
        <v>2010</v>
      </c>
    </row>
    <row r="45" spans="1:177" s="52" customFormat="1">
      <c r="A45" s="182">
        <f>A44+31</f>
        <v>40482</v>
      </c>
      <c r="B45" s="183">
        <f t="shared" si="266"/>
        <v>0</v>
      </c>
      <c r="C45" s="79">
        <v>0</v>
      </c>
      <c r="D45" s="216" t="e">
        <f t="shared" si="267"/>
        <v>#DIV/0!</v>
      </c>
      <c r="E45" s="217" t="e">
        <f t="shared" si="253"/>
        <v>#DIV/0!</v>
      </c>
      <c r="F45" s="217" t="e">
        <f t="shared" si="220"/>
        <v>#DIV/0!</v>
      </c>
      <c r="G45" s="217" t="e">
        <f t="shared" si="254"/>
        <v>#DIV/0!</v>
      </c>
      <c r="H45" s="217" t="e">
        <f t="shared" si="255"/>
        <v>#DIV/0!</v>
      </c>
      <c r="I45" s="217" t="e">
        <f t="shared" si="256"/>
        <v>#DIV/0!</v>
      </c>
      <c r="J45" s="217" t="e">
        <f t="shared" si="221"/>
        <v>#DIV/0!</v>
      </c>
      <c r="K45" s="217" t="e">
        <f t="shared" si="282"/>
        <v>#DIV/0!</v>
      </c>
      <c r="L45" s="217" t="e">
        <f t="shared" si="223"/>
        <v>#DIV/0!</v>
      </c>
      <c r="M45" s="217" t="e">
        <f t="shared" si="283"/>
        <v>#DIV/0!</v>
      </c>
      <c r="N45" s="218" t="e">
        <f t="shared" si="258"/>
        <v>#DIV/0!</v>
      </c>
      <c r="O45" s="80"/>
      <c r="P45" s="81" t="e">
        <f t="shared" si="259"/>
        <v>#DIV/0!</v>
      </c>
      <c r="Q45" s="123" t="e">
        <f t="shared" si="268"/>
        <v>#DIV/0!</v>
      </c>
      <c r="R45" s="83" t="e">
        <f t="shared" si="3"/>
        <v>#DIV/0!</v>
      </c>
      <c r="S45" s="105" t="e">
        <f t="shared" si="269"/>
        <v>#DIV/0!</v>
      </c>
      <c r="T45" s="106" t="e">
        <f t="shared" si="96"/>
        <v>#DIV/0!</v>
      </c>
      <c r="U45" s="85" t="e">
        <f>SUM(B45+(((AW45/31)*(31-0))+((#REF!/31)*(31-0))+((#REF!/31)*(31-0))+((#REF!/31)*(31-0))-((#REF!/31)*(31-0))-((#REF!/31)*(31-0))-((#REF!/31)*(31-0))-((#REF!/31)*(31-0))-((#REF!/31)*(31-0))-((#REF!/31)*(31-0))-((#REF!/31)*(31-0))))</f>
        <v>#REF!</v>
      </c>
      <c r="V45" s="86" t="e">
        <f t="shared" si="224"/>
        <v>#REF!</v>
      </c>
      <c r="W45" s="87" t="e">
        <f t="shared" si="260"/>
        <v>#REF!</v>
      </c>
      <c r="X45" s="87" t="e">
        <f t="shared" si="270"/>
        <v>#REF!</v>
      </c>
      <c r="Y45" s="87"/>
      <c r="Z45" s="113">
        <f t="shared" si="225"/>
        <v>0</v>
      </c>
      <c r="AA45" s="89">
        <f t="shared" si="226"/>
        <v>0</v>
      </c>
      <c r="AB45" s="87" t="e">
        <f t="shared" si="227"/>
        <v>#DIV/0!</v>
      </c>
      <c r="AC45" s="123" t="e">
        <f t="shared" si="271"/>
        <v>#DIV/0!</v>
      </c>
      <c r="AD45" s="83" t="e">
        <f t="shared" si="228"/>
        <v>#DIV/0!</v>
      </c>
      <c r="AE45" s="105" t="e">
        <f t="shared" si="272"/>
        <v>#DIV/0!</v>
      </c>
      <c r="AF45" s="106" t="e">
        <f t="shared" si="229"/>
        <v>#DIV/0!</v>
      </c>
      <c r="AG45" s="87"/>
      <c r="AH45" s="107" t="e">
        <f t="shared" si="230"/>
        <v>#DIV/0!</v>
      </c>
      <c r="AI45" s="90"/>
      <c r="AJ45" s="88" t="e">
        <f t="shared" si="273"/>
        <v>#DIV/0!</v>
      </c>
      <c r="AK45" s="89">
        <f t="shared" si="274"/>
        <v>0</v>
      </c>
      <c r="AL45" s="90" t="e">
        <f t="shared" si="281"/>
        <v>#DIV/0!</v>
      </c>
      <c r="AM45" s="82" t="e">
        <f t="shared" si="279"/>
        <v>#DIV/0!</v>
      </c>
      <c r="AN45" s="90" t="e">
        <f t="shared" si="276"/>
        <v>#DIV/0!</v>
      </c>
      <c r="AO45" s="82" t="e">
        <f t="shared" si="280"/>
        <v>#DIV/0!</v>
      </c>
      <c r="AP45" s="84" t="e">
        <f t="shared" si="277"/>
        <v>#DIV/0!</v>
      </c>
      <c r="AQ45" s="90"/>
      <c r="AR45" s="91" t="e">
        <f t="shared" si="261"/>
        <v>#DIV/0!</v>
      </c>
      <c r="AS45" s="90"/>
      <c r="AT45" s="92">
        <f t="shared" si="262"/>
        <v>0</v>
      </c>
      <c r="AU45" s="93">
        <f t="shared" si="231"/>
        <v>0</v>
      </c>
      <c r="AV45" s="101"/>
      <c r="AW45" s="78"/>
      <c r="AX45" s="95">
        <f t="shared" si="232"/>
        <v>31</v>
      </c>
      <c r="AY45" s="96">
        <f t="shared" si="33"/>
        <v>0</v>
      </c>
      <c r="AZ45" s="97">
        <f t="shared" si="34"/>
        <v>0</v>
      </c>
      <c r="BA45" s="102"/>
      <c r="BB45" s="101"/>
      <c r="BC45" s="78"/>
      <c r="BD45" s="95">
        <f t="shared" si="233"/>
        <v>31</v>
      </c>
      <c r="BE45" s="96">
        <f t="shared" si="36"/>
        <v>0</v>
      </c>
      <c r="BF45" s="97">
        <f t="shared" si="37"/>
        <v>0</v>
      </c>
      <c r="BG45" s="102"/>
      <c r="BH45" s="101"/>
      <c r="BI45" s="78"/>
      <c r="BJ45" s="95">
        <f t="shared" si="234"/>
        <v>31</v>
      </c>
      <c r="BK45" s="96">
        <f t="shared" si="39"/>
        <v>0</v>
      </c>
      <c r="BL45" s="97">
        <f t="shared" si="40"/>
        <v>0</v>
      </c>
      <c r="BM45" s="102"/>
      <c r="BN45" s="101"/>
      <c r="BO45" s="78"/>
      <c r="BP45" s="95">
        <f t="shared" si="235"/>
        <v>31</v>
      </c>
      <c r="BQ45" s="96">
        <f t="shared" si="42"/>
        <v>0</v>
      </c>
      <c r="BR45" s="97">
        <f t="shared" si="43"/>
        <v>0</v>
      </c>
      <c r="BS45" s="102"/>
      <c r="BT45" s="101"/>
      <c r="BU45" s="78"/>
      <c r="BV45" s="95">
        <f t="shared" si="236"/>
        <v>31</v>
      </c>
      <c r="BW45" s="96">
        <f t="shared" si="45"/>
        <v>0</v>
      </c>
      <c r="BX45" s="97">
        <f t="shared" si="46"/>
        <v>0</v>
      </c>
      <c r="BY45" s="102"/>
      <c r="BZ45" s="101"/>
      <c r="CA45" s="78"/>
      <c r="CB45" s="95">
        <f t="shared" si="237"/>
        <v>31</v>
      </c>
      <c r="CC45" s="96">
        <f t="shared" si="48"/>
        <v>0</v>
      </c>
      <c r="CD45" s="97">
        <f t="shared" si="49"/>
        <v>0</v>
      </c>
      <c r="CE45" s="102"/>
      <c r="CF45" s="101"/>
      <c r="CG45" s="78"/>
      <c r="CH45" s="95">
        <f t="shared" si="238"/>
        <v>31</v>
      </c>
      <c r="CI45" s="96">
        <f t="shared" si="51"/>
        <v>0</v>
      </c>
      <c r="CJ45" s="97">
        <f t="shared" si="52"/>
        <v>0</v>
      </c>
      <c r="CK45" s="102"/>
      <c r="CL45" s="101"/>
      <c r="CM45" s="78"/>
      <c r="CN45" s="95">
        <f t="shared" si="239"/>
        <v>31</v>
      </c>
      <c r="CO45" s="96">
        <f t="shared" si="54"/>
        <v>0</v>
      </c>
      <c r="CP45" s="97">
        <f t="shared" si="55"/>
        <v>0</v>
      </c>
      <c r="CQ45" s="102"/>
      <c r="CR45" s="101"/>
      <c r="CS45" s="78"/>
      <c r="CT45" s="95">
        <f t="shared" si="240"/>
        <v>31</v>
      </c>
      <c r="CU45" s="96">
        <f t="shared" si="57"/>
        <v>0</v>
      </c>
      <c r="CV45" s="97">
        <f t="shared" si="58"/>
        <v>0</v>
      </c>
      <c r="CW45" s="102"/>
      <c r="CX45" s="101"/>
      <c r="CY45" s="78"/>
      <c r="CZ45" s="95">
        <f t="shared" si="241"/>
        <v>31</v>
      </c>
      <c r="DA45" s="96">
        <f t="shared" si="60"/>
        <v>0</v>
      </c>
      <c r="DB45" s="97">
        <f t="shared" si="61"/>
        <v>0</v>
      </c>
      <c r="DC45" s="117"/>
      <c r="DD45" s="103"/>
      <c r="DE45" s="117"/>
      <c r="DF45" s="101"/>
      <c r="DG45" s="78"/>
      <c r="DH45" s="95">
        <f t="shared" si="242"/>
        <v>31</v>
      </c>
      <c r="DI45" s="96">
        <f t="shared" si="63"/>
        <v>0</v>
      </c>
      <c r="DJ45" s="97">
        <f t="shared" si="64"/>
        <v>0</v>
      </c>
      <c r="DK45" s="102"/>
      <c r="DL45" s="101"/>
      <c r="DM45" s="78"/>
      <c r="DN45" s="95">
        <f t="shared" si="243"/>
        <v>31</v>
      </c>
      <c r="DO45" s="96">
        <f t="shared" si="66"/>
        <v>0</v>
      </c>
      <c r="DP45" s="97">
        <f t="shared" si="67"/>
        <v>0</v>
      </c>
      <c r="DQ45" s="102"/>
      <c r="DR45" s="101"/>
      <c r="DS45" s="78"/>
      <c r="DT45" s="95">
        <f t="shared" si="244"/>
        <v>31</v>
      </c>
      <c r="DU45" s="96">
        <f t="shared" si="69"/>
        <v>0</v>
      </c>
      <c r="DV45" s="97">
        <f t="shared" si="70"/>
        <v>0</v>
      </c>
      <c r="DW45" s="102"/>
      <c r="DX45" s="101"/>
      <c r="DY45" s="78"/>
      <c r="DZ45" s="95">
        <f t="shared" si="245"/>
        <v>31</v>
      </c>
      <c r="EA45" s="96">
        <f t="shared" si="72"/>
        <v>0</v>
      </c>
      <c r="EB45" s="97">
        <f t="shared" si="73"/>
        <v>0</v>
      </c>
      <c r="EC45" s="102"/>
      <c r="ED45" s="101"/>
      <c r="EE45" s="78"/>
      <c r="EF45" s="95">
        <f t="shared" si="246"/>
        <v>31</v>
      </c>
      <c r="EG45" s="96">
        <f t="shared" si="75"/>
        <v>0</v>
      </c>
      <c r="EH45" s="97">
        <f t="shared" si="76"/>
        <v>0</v>
      </c>
      <c r="EI45" s="102"/>
      <c r="EJ45" s="101"/>
      <c r="EK45" s="78"/>
      <c r="EL45" s="95">
        <f t="shared" si="247"/>
        <v>31</v>
      </c>
      <c r="EM45" s="96">
        <f t="shared" si="78"/>
        <v>0</v>
      </c>
      <c r="EN45" s="97">
        <f t="shared" si="79"/>
        <v>0</v>
      </c>
      <c r="EO45" s="102"/>
      <c r="EP45" s="101"/>
      <c r="EQ45" s="78"/>
      <c r="ER45" s="95">
        <f t="shared" si="248"/>
        <v>31</v>
      </c>
      <c r="ES45" s="96">
        <f t="shared" si="81"/>
        <v>0</v>
      </c>
      <c r="ET45" s="97">
        <f t="shared" si="82"/>
        <v>0</v>
      </c>
      <c r="EU45" s="102"/>
      <c r="EV45" s="101"/>
      <c r="EW45" s="78"/>
      <c r="EX45" s="95">
        <f t="shared" si="249"/>
        <v>31</v>
      </c>
      <c r="EY45" s="96">
        <f t="shared" si="84"/>
        <v>0</v>
      </c>
      <c r="EZ45" s="97">
        <f t="shared" si="85"/>
        <v>0</v>
      </c>
      <c r="FA45" s="102"/>
      <c r="FB45" s="101"/>
      <c r="FC45" s="78"/>
      <c r="FD45" s="95">
        <f t="shared" si="250"/>
        <v>31</v>
      </c>
      <c r="FE45" s="96">
        <f t="shared" si="87"/>
        <v>0</v>
      </c>
      <c r="FF45" s="97">
        <f t="shared" si="88"/>
        <v>0</v>
      </c>
      <c r="FG45" s="102"/>
      <c r="FH45" s="117"/>
      <c r="FI45" s="103"/>
      <c r="FJ45" s="117"/>
      <c r="FK45" s="48" t="str">
        <f t="shared" si="263"/>
        <v>10/1/2010</v>
      </c>
      <c r="FL45" s="171" t="e">
        <f t="shared" si="251"/>
        <v>#DIV/0!</v>
      </c>
      <c r="FM45" s="95">
        <f t="shared" si="264"/>
        <v>31</v>
      </c>
      <c r="FN45" s="96">
        <f t="shared" si="265"/>
        <v>1</v>
      </c>
      <c r="FO45" s="97">
        <f t="shared" si="252"/>
        <v>1</v>
      </c>
      <c r="FP45" s="102"/>
      <c r="FR45" s="52">
        <f t="shared" si="17"/>
        <v>10</v>
      </c>
      <c r="FS45" s="169">
        <f t="shared" si="278"/>
        <v>1</v>
      </c>
      <c r="FT45" s="168" t="s">
        <v>98</v>
      </c>
      <c r="FU45" s="170">
        <f t="shared" si="18"/>
        <v>2010</v>
      </c>
    </row>
    <row r="46" spans="1:177" s="52" customFormat="1">
      <c r="A46" s="182">
        <f>A45+30</f>
        <v>40512</v>
      </c>
      <c r="B46" s="183">
        <f t="shared" si="266"/>
        <v>0</v>
      </c>
      <c r="C46" s="79">
        <v>0</v>
      </c>
      <c r="D46" s="216" t="e">
        <f t="shared" si="267"/>
        <v>#DIV/0!</v>
      </c>
      <c r="E46" s="217" t="e">
        <f t="shared" si="253"/>
        <v>#DIV/0!</v>
      </c>
      <c r="F46" s="217" t="e">
        <f t="shared" si="220"/>
        <v>#DIV/0!</v>
      </c>
      <c r="G46" s="217" t="e">
        <f t="shared" si="254"/>
        <v>#DIV/0!</v>
      </c>
      <c r="H46" s="217" t="e">
        <f t="shared" si="255"/>
        <v>#DIV/0!</v>
      </c>
      <c r="I46" s="217" t="e">
        <f t="shared" si="256"/>
        <v>#DIV/0!</v>
      </c>
      <c r="J46" s="217" t="e">
        <f t="shared" si="221"/>
        <v>#DIV/0!</v>
      </c>
      <c r="K46" s="217" t="e">
        <f t="shared" si="282"/>
        <v>#DIV/0!</v>
      </c>
      <c r="L46" s="217" t="e">
        <f t="shared" si="223"/>
        <v>#DIV/0!</v>
      </c>
      <c r="M46" s="217" t="e">
        <f t="shared" si="283"/>
        <v>#DIV/0!</v>
      </c>
      <c r="N46" s="218" t="e">
        <f t="shared" si="258"/>
        <v>#DIV/0!</v>
      </c>
      <c r="O46" s="80"/>
      <c r="P46" s="81" t="e">
        <f t="shared" si="259"/>
        <v>#DIV/0!</v>
      </c>
      <c r="Q46" s="123" t="e">
        <f t="shared" si="268"/>
        <v>#DIV/0!</v>
      </c>
      <c r="R46" s="83" t="e">
        <f t="shared" si="3"/>
        <v>#DIV/0!</v>
      </c>
      <c r="S46" s="105" t="e">
        <f t="shared" si="269"/>
        <v>#DIV/0!</v>
      </c>
      <c r="T46" s="106" t="e">
        <f t="shared" si="96"/>
        <v>#DIV/0!</v>
      </c>
      <c r="U46" s="85" t="e">
        <f>SUM(B46+(((AW46/30)*(30-5))+((#REF!/30)*(30-0))+((#REF!/30)*(30-0))+((#REF!/30)*(30-0))-((#REF!/30)*(30-0))-((#REF!/30)*(30-0))-((#REF!/30)*(30-0))-((#REF!/30)*(30-0))-((#REF!/30)*(30-0))-((#REF!/30)*(30-0))-((#REF!/30)*(30-0))))</f>
        <v>#REF!</v>
      </c>
      <c r="V46" s="86" t="e">
        <f t="shared" si="224"/>
        <v>#REF!</v>
      </c>
      <c r="W46" s="87" t="e">
        <f t="shared" si="260"/>
        <v>#REF!</v>
      </c>
      <c r="X46" s="87" t="e">
        <f t="shared" si="270"/>
        <v>#REF!</v>
      </c>
      <c r="Y46" s="87"/>
      <c r="Z46" s="113">
        <f t="shared" si="225"/>
        <v>0</v>
      </c>
      <c r="AA46" s="89">
        <f t="shared" si="226"/>
        <v>0</v>
      </c>
      <c r="AB46" s="87" t="e">
        <f t="shared" si="227"/>
        <v>#DIV/0!</v>
      </c>
      <c r="AC46" s="123" t="e">
        <f t="shared" si="271"/>
        <v>#DIV/0!</v>
      </c>
      <c r="AD46" s="83" t="e">
        <f t="shared" si="228"/>
        <v>#DIV/0!</v>
      </c>
      <c r="AE46" s="105" t="e">
        <f t="shared" si="272"/>
        <v>#DIV/0!</v>
      </c>
      <c r="AF46" s="106" t="e">
        <f t="shared" si="229"/>
        <v>#DIV/0!</v>
      </c>
      <c r="AG46" s="87"/>
      <c r="AH46" s="107" t="e">
        <f t="shared" si="230"/>
        <v>#DIV/0!</v>
      </c>
      <c r="AI46" s="90"/>
      <c r="AJ46" s="88" t="e">
        <f t="shared" si="273"/>
        <v>#DIV/0!</v>
      </c>
      <c r="AK46" s="89">
        <f t="shared" si="274"/>
        <v>0</v>
      </c>
      <c r="AL46" s="90" t="e">
        <f t="shared" si="281"/>
        <v>#DIV/0!</v>
      </c>
      <c r="AM46" s="82" t="e">
        <f t="shared" si="279"/>
        <v>#DIV/0!</v>
      </c>
      <c r="AN46" s="90" t="e">
        <f t="shared" si="276"/>
        <v>#DIV/0!</v>
      </c>
      <c r="AO46" s="82" t="e">
        <f t="shared" si="280"/>
        <v>#DIV/0!</v>
      </c>
      <c r="AP46" s="84" t="e">
        <f t="shared" si="277"/>
        <v>#DIV/0!</v>
      </c>
      <c r="AQ46" s="90"/>
      <c r="AR46" s="91" t="e">
        <f t="shared" si="261"/>
        <v>#DIV/0!</v>
      </c>
      <c r="AS46" s="90"/>
      <c r="AT46" s="92">
        <f t="shared" si="262"/>
        <v>0</v>
      </c>
      <c r="AU46" s="93">
        <f t="shared" si="231"/>
        <v>0</v>
      </c>
      <c r="AV46" s="101"/>
      <c r="AW46" s="78"/>
      <c r="AX46" s="95">
        <f t="shared" si="232"/>
        <v>30</v>
      </c>
      <c r="AY46" s="96">
        <f t="shared" si="33"/>
        <v>0</v>
      </c>
      <c r="AZ46" s="97">
        <f t="shared" si="34"/>
        <v>0</v>
      </c>
      <c r="BA46" s="102"/>
      <c r="BB46" s="101"/>
      <c r="BC46" s="78"/>
      <c r="BD46" s="95">
        <f t="shared" si="233"/>
        <v>30</v>
      </c>
      <c r="BE46" s="96">
        <f t="shared" si="36"/>
        <v>0</v>
      </c>
      <c r="BF46" s="97">
        <f t="shared" si="37"/>
        <v>0</v>
      </c>
      <c r="BG46" s="102"/>
      <c r="BH46" s="101"/>
      <c r="BI46" s="78"/>
      <c r="BJ46" s="95">
        <f t="shared" si="234"/>
        <v>30</v>
      </c>
      <c r="BK46" s="96">
        <f t="shared" si="39"/>
        <v>0</v>
      </c>
      <c r="BL46" s="97">
        <f t="shared" si="40"/>
        <v>0</v>
      </c>
      <c r="BM46" s="102"/>
      <c r="BN46" s="101"/>
      <c r="BO46" s="78"/>
      <c r="BP46" s="95">
        <f t="shared" si="235"/>
        <v>30</v>
      </c>
      <c r="BQ46" s="96">
        <f t="shared" si="42"/>
        <v>0</v>
      </c>
      <c r="BR46" s="97">
        <f t="shared" si="43"/>
        <v>0</v>
      </c>
      <c r="BS46" s="102"/>
      <c r="BT46" s="101"/>
      <c r="BU46" s="78"/>
      <c r="BV46" s="95">
        <f t="shared" si="236"/>
        <v>30</v>
      </c>
      <c r="BW46" s="96">
        <f t="shared" si="45"/>
        <v>0</v>
      </c>
      <c r="BX46" s="97">
        <f t="shared" si="46"/>
        <v>0</v>
      </c>
      <c r="BY46" s="102"/>
      <c r="BZ46" s="101"/>
      <c r="CA46" s="78"/>
      <c r="CB46" s="95">
        <f t="shared" si="237"/>
        <v>30</v>
      </c>
      <c r="CC46" s="96">
        <f t="shared" si="48"/>
        <v>0</v>
      </c>
      <c r="CD46" s="97">
        <f t="shared" si="49"/>
        <v>0</v>
      </c>
      <c r="CE46" s="102"/>
      <c r="CF46" s="101"/>
      <c r="CG46" s="78"/>
      <c r="CH46" s="95">
        <f t="shared" si="238"/>
        <v>30</v>
      </c>
      <c r="CI46" s="96">
        <f t="shared" si="51"/>
        <v>0</v>
      </c>
      <c r="CJ46" s="97">
        <f t="shared" si="52"/>
        <v>0</v>
      </c>
      <c r="CK46" s="102"/>
      <c r="CL46" s="101"/>
      <c r="CM46" s="78"/>
      <c r="CN46" s="95">
        <f t="shared" si="239"/>
        <v>30</v>
      </c>
      <c r="CO46" s="96">
        <f t="shared" si="54"/>
        <v>0</v>
      </c>
      <c r="CP46" s="97">
        <f t="shared" si="55"/>
        <v>0</v>
      </c>
      <c r="CQ46" s="102"/>
      <c r="CR46" s="101"/>
      <c r="CS46" s="78"/>
      <c r="CT46" s="95">
        <f t="shared" si="240"/>
        <v>30</v>
      </c>
      <c r="CU46" s="96">
        <f t="shared" si="57"/>
        <v>0</v>
      </c>
      <c r="CV46" s="97">
        <f t="shared" si="58"/>
        <v>0</v>
      </c>
      <c r="CW46" s="102"/>
      <c r="CX46" s="101"/>
      <c r="CY46" s="78"/>
      <c r="CZ46" s="95">
        <f t="shared" si="241"/>
        <v>30</v>
      </c>
      <c r="DA46" s="96">
        <f t="shared" si="60"/>
        <v>0</v>
      </c>
      <c r="DB46" s="97">
        <f t="shared" si="61"/>
        <v>0</v>
      </c>
      <c r="DC46" s="117"/>
      <c r="DD46" s="103"/>
      <c r="DE46" s="117"/>
      <c r="DF46" s="101"/>
      <c r="DG46" s="78"/>
      <c r="DH46" s="95">
        <f t="shared" si="242"/>
        <v>30</v>
      </c>
      <c r="DI46" s="96">
        <f t="shared" si="63"/>
        <v>0</v>
      </c>
      <c r="DJ46" s="97">
        <f t="shared" si="64"/>
        <v>0</v>
      </c>
      <c r="DK46" s="102"/>
      <c r="DL46" s="101"/>
      <c r="DM46" s="78"/>
      <c r="DN46" s="95">
        <f t="shared" si="243"/>
        <v>30</v>
      </c>
      <c r="DO46" s="96">
        <f t="shared" si="66"/>
        <v>0</v>
      </c>
      <c r="DP46" s="97">
        <f t="shared" si="67"/>
        <v>0</v>
      </c>
      <c r="DQ46" s="102"/>
      <c r="DR46" s="101"/>
      <c r="DS46" s="78"/>
      <c r="DT46" s="95">
        <f t="shared" si="244"/>
        <v>30</v>
      </c>
      <c r="DU46" s="96">
        <f t="shared" si="69"/>
        <v>0</v>
      </c>
      <c r="DV46" s="97">
        <f t="shared" si="70"/>
        <v>0</v>
      </c>
      <c r="DW46" s="102"/>
      <c r="DX46" s="101"/>
      <c r="DY46" s="78"/>
      <c r="DZ46" s="95">
        <f t="shared" si="245"/>
        <v>30</v>
      </c>
      <c r="EA46" s="96">
        <f t="shared" si="72"/>
        <v>0</v>
      </c>
      <c r="EB46" s="97">
        <f t="shared" si="73"/>
        <v>0</v>
      </c>
      <c r="EC46" s="102"/>
      <c r="ED46" s="101"/>
      <c r="EE46" s="78"/>
      <c r="EF46" s="95">
        <f t="shared" si="246"/>
        <v>30</v>
      </c>
      <c r="EG46" s="96">
        <f t="shared" si="75"/>
        <v>0</v>
      </c>
      <c r="EH46" s="97">
        <f t="shared" si="76"/>
        <v>0</v>
      </c>
      <c r="EI46" s="102"/>
      <c r="EJ46" s="101"/>
      <c r="EK46" s="78"/>
      <c r="EL46" s="95">
        <f t="shared" si="247"/>
        <v>30</v>
      </c>
      <c r="EM46" s="96">
        <f t="shared" si="78"/>
        <v>0</v>
      </c>
      <c r="EN46" s="97">
        <f t="shared" si="79"/>
        <v>0</v>
      </c>
      <c r="EO46" s="102"/>
      <c r="EP46" s="101"/>
      <c r="EQ46" s="78"/>
      <c r="ER46" s="95">
        <f t="shared" si="248"/>
        <v>30</v>
      </c>
      <c r="ES46" s="96">
        <f t="shared" si="81"/>
        <v>0</v>
      </c>
      <c r="ET46" s="97">
        <f t="shared" si="82"/>
        <v>0</v>
      </c>
      <c r="EU46" s="102"/>
      <c r="EV46" s="101"/>
      <c r="EW46" s="78"/>
      <c r="EX46" s="95">
        <f t="shared" si="249"/>
        <v>30</v>
      </c>
      <c r="EY46" s="96">
        <f t="shared" si="84"/>
        <v>0</v>
      </c>
      <c r="EZ46" s="97">
        <f t="shared" si="85"/>
        <v>0</v>
      </c>
      <c r="FA46" s="102"/>
      <c r="FB46" s="101"/>
      <c r="FC46" s="78"/>
      <c r="FD46" s="95">
        <f t="shared" si="250"/>
        <v>30</v>
      </c>
      <c r="FE46" s="96">
        <f t="shared" si="87"/>
        <v>0</v>
      </c>
      <c r="FF46" s="97">
        <f t="shared" si="88"/>
        <v>0</v>
      </c>
      <c r="FG46" s="102"/>
      <c r="FH46" s="117"/>
      <c r="FI46" s="103"/>
      <c r="FJ46" s="117"/>
      <c r="FK46" s="48" t="str">
        <f t="shared" si="263"/>
        <v>11/1/2010</v>
      </c>
      <c r="FL46" s="171" t="e">
        <f t="shared" si="251"/>
        <v>#DIV/0!</v>
      </c>
      <c r="FM46" s="95">
        <f t="shared" si="264"/>
        <v>30</v>
      </c>
      <c r="FN46" s="96">
        <f t="shared" si="265"/>
        <v>1</v>
      </c>
      <c r="FO46" s="97">
        <f t="shared" si="252"/>
        <v>1</v>
      </c>
      <c r="FP46" s="102"/>
      <c r="FR46" s="52">
        <f t="shared" si="17"/>
        <v>11</v>
      </c>
      <c r="FS46" s="169">
        <f t="shared" si="278"/>
        <v>1</v>
      </c>
      <c r="FT46" s="168" t="s">
        <v>98</v>
      </c>
      <c r="FU46" s="170">
        <f t="shared" si="18"/>
        <v>2010</v>
      </c>
    </row>
    <row r="47" spans="1:177" s="52" customFormat="1">
      <c r="A47" s="182">
        <f>A46+31</f>
        <v>40543</v>
      </c>
      <c r="B47" s="183">
        <f t="shared" si="266"/>
        <v>0</v>
      </c>
      <c r="C47" s="79">
        <v>0</v>
      </c>
      <c r="D47" s="216" t="e">
        <f t="shared" si="267"/>
        <v>#DIV/0!</v>
      </c>
      <c r="E47" s="217" t="e">
        <f t="shared" si="253"/>
        <v>#DIV/0!</v>
      </c>
      <c r="F47" s="217" t="e">
        <f t="shared" si="220"/>
        <v>#DIV/0!</v>
      </c>
      <c r="G47" s="217" t="e">
        <f t="shared" si="254"/>
        <v>#DIV/0!</v>
      </c>
      <c r="H47" s="217" t="e">
        <f t="shared" si="255"/>
        <v>#DIV/0!</v>
      </c>
      <c r="I47" s="217" t="e">
        <f t="shared" si="256"/>
        <v>#DIV/0!</v>
      </c>
      <c r="J47" s="217" t="e">
        <f t="shared" si="221"/>
        <v>#DIV/0!</v>
      </c>
      <c r="K47" s="217" t="e">
        <f t="shared" si="282"/>
        <v>#DIV/0!</v>
      </c>
      <c r="L47" s="217" t="e">
        <f t="shared" si="223"/>
        <v>#DIV/0!</v>
      </c>
      <c r="M47" s="217" t="e">
        <f>G47+L47</f>
        <v>#DIV/0!</v>
      </c>
      <c r="N47" s="218" t="e">
        <f t="shared" si="258"/>
        <v>#DIV/0!</v>
      </c>
      <c r="O47" s="80"/>
      <c r="P47" s="81" t="e">
        <f t="shared" si="259"/>
        <v>#DIV/0!</v>
      </c>
      <c r="Q47" s="123" t="e">
        <f t="shared" si="268"/>
        <v>#DIV/0!</v>
      </c>
      <c r="R47" s="83" t="e">
        <f t="shared" si="3"/>
        <v>#DIV/0!</v>
      </c>
      <c r="S47" s="105" t="e">
        <f t="shared" si="269"/>
        <v>#DIV/0!</v>
      </c>
      <c r="T47" s="108" t="e">
        <f t="shared" si="96"/>
        <v>#DIV/0!</v>
      </c>
      <c r="U47" s="85" t="e">
        <f>SUM(B47+(((AW47/31)*(31-0))+((#REF!/31)*(31-0))+((#REF!/31)*(31-0))+((#REF!/31)*(31-0))-((#REF!/31)*(31-0))-((#REF!/31)*(31-0))-((#REF!/31)*(31-0))-((#REF!/31)*(31-0))-((#REF!/31)*(31-0))-((#REF!/31)*(31-0))-((#REF!/31)*(31-0))))</f>
        <v>#REF!</v>
      </c>
      <c r="V47" s="86" t="e">
        <f t="shared" si="224"/>
        <v>#REF!</v>
      </c>
      <c r="W47" s="87" t="e">
        <f t="shared" si="260"/>
        <v>#REF!</v>
      </c>
      <c r="X47" s="87" t="e">
        <f t="shared" si="270"/>
        <v>#REF!</v>
      </c>
      <c r="Y47" s="87"/>
      <c r="Z47" s="113">
        <f t="shared" si="225"/>
        <v>0</v>
      </c>
      <c r="AA47" s="89">
        <f t="shared" si="226"/>
        <v>0</v>
      </c>
      <c r="AB47" s="87" t="e">
        <f t="shared" si="227"/>
        <v>#DIV/0!</v>
      </c>
      <c r="AC47" s="123" t="e">
        <f t="shared" si="271"/>
        <v>#DIV/0!</v>
      </c>
      <c r="AD47" s="83" t="e">
        <f t="shared" si="228"/>
        <v>#DIV/0!</v>
      </c>
      <c r="AE47" s="105" t="e">
        <f t="shared" si="272"/>
        <v>#DIV/0!</v>
      </c>
      <c r="AF47" s="108" t="e">
        <f t="shared" si="229"/>
        <v>#DIV/0!</v>
      </c>
      <c r="AG47" s="87"/>
      <c r="AH47" s="107" t="e">
        <f t="shared" si="230"/>
        <v>#DIV/0!</v>
      </c>
      <c r="AI47" s="90"/>
      <c r="AJ47" s="88" t="e">
        <f t="shared" si="273"/>
        <v>#DIV/0!</v>
      </c>
      <c r="AK47" s="89">
        <f t="shared" si="274"/>
        <v>0</v>
      </c>
      <c r="AL47" s="90" t="e">
        <f t="shared" si="281"/>
        <v>#DIV/0!</v>
      </c>
      <c r="AM47" s="82" t="e">
        <f t="shared" si="279"/>
        <v>#DIV/0!</v>
      </c>
      <c r="AN47" s="90" t="e">
        <f t="shared" si="276"/>
        <v>#DIV/0!</v>
      </c>
      <c r="AO47" s="82" t="e">
        <f t="shared" si="280"/>
        <v>#DIV/0!</v>
      </c>
      <c r="AP47" s="84" t="e">
        <f t="shared" si="277"/>
        <v>#DIV/0!</v>
      </c>
      <c r="AQ47" s="90"/>
      <c r="AR47" s="91" t="e">
        <f>SUM(AL47-AB47)</f>
        <v>#DIV/0!</v>
      </c>
      <c r="AS47" s="90"/>
      <c r="AT47" s="92">
        <f t="shared" si="262"/>
        <v>0</v>
      </c>
      <c r="AU47" s="93">
        <f t="shared" si="231"/>
        <v>0</v>
      </c>
      <c r="AV47" s="101"/>
      <c r="AW47" s="78"/>
      <c r="AX47" s="95">
        <f t="shared" si="232"/>
        <v>31</v>
      </c>
      <c r="AY47" s="96">
        <f t="shared" si="33"/>
        <v>0</v>
      </c>
      <c r="AZ47" s="97">
        <f t="shared" si="34"/>
        <v>0</v>
      </c>
      <c r="BA47" s="102"/>
      <c r="BB47" s="101"/>
      <c r="BC47" s="78"/>
      <c r="BD47" s="95">
        <f t="shared" si="233"/>
        <v>31</v>
      </c>
      <c r="BE47" s="96">
        <f t="shared" si="36"/>
        <v>0</v>
      </c>
      <c r="BF47" s="97">
        <f t="shared" si="37"/>
        <v>0</v>
      </c>
      <c r="BG47" s="102"/>
      <c r="BH47" s="101"/>
      <c r="BI47" s="78"/>
      <c r="BJ47" s="95">
        <f t="shared" si="234"/>
        <v>31</v>
      </c>
      <c r="BK47" s="96">
        <f t="shared" si="39"/>
        <v>0</v>
      </c>
      <c r="BL47" s="97">
        <f t="shared" si="40"/>
        <v>0</v>
      </c>
      <c r="BM47" s="102"/>
      <c r="BN47" s="101"/>
      <c r="BO47" s="78"/>
      <c r="BP47" s="95">
        <f t="shared" si="235"/>
        <v>31</v>
      </c>
      <c r="BQ47" s="96">
        <f t="shared" si="42"/>
        <v>0</v>
      </c>
      <c r="BR47" s="97">
        <f t="shared" si="43"/>
        <v>0</v>
      </c>
      <c r="BS47" s="102"/>
      <c r="BT47" s="101"/>
      <c r="BU47" s="78"/>
      <c r="BV47" s="95">
        <f t="shared" si="236"/>
        <v>31</v>
      </c>
      <c r="BW47" s="96">
        <f t="shared" si="45"/>
        <v>0</v>
      </c>
      <c r="BX47" s="97">
        <f t="shared" si="46"/>
        <v>0</v>
      </c>
      <c r="BY47" s="102"/>
      <c r="BZ47" s="101"/>
      <c r="CA47" s="78"/>
      <c r="CB47" s="95">
        <f t="shared" si="237"/>
        <v>31</v>
      </c>
      <c r="CC47" s="96">
        <f t="shared" si="48"/>
        <v>0</v>
      </c>
      <c r="CD47" s="97">
        <f t="shared" si="49"/>
        <v>0</v>
      </c>
      <c r="CE47" s="102"/>
      <c r="CF47" s="101"/>
      <c r="CG47" s="78"/>
      <c r="CH47" s="95">
        <f t="shared" si="238"/>
        <v>31</v>
      </c>
      <c r="CI47" s="96">
        <f t="shared" si="51"/>
        <v>0</v>
      </c>
      <c r="CJ47" s="97">
        <f t="shared" si="52"/>
        <v>0</v>
      </c>
      <c r="CK47" s="102"/>
      <c r="CL47" s="101"/>
      <c r="CM47" s="78"/>
      <c r="CN47" s="95">
        <f t="shared" si="239"/>
        <v>31</v>
      </c>
      <c r="CO47" s="96">
        <f t="shared" si="54"/>
        <v>0</v>
      </c>
      <c r="CP47" s="97">
        <f t="shared" si="55"/>
        <v>0</v>
      </c>
      <c r="CQ47" s="102"/>
      <c r="CR47" s="101"/>
      <c r="CS47" s="78"/>
      <c r="CT47" s="95">
        <f t="shared" si="240"/>
        <v>31</v>
      </c>
      <c r="CU47" s="96">
        <f t="shared" si="57"/>
        <v>0</v>
      </c>
      <c r="CV47" s="97">
        <f t="shared" si="58"/>
        <v>0</v>
      </c>
      <c r="CW47" s="102"/>
      <c r="CX47" s="101"/>
      <c r="CY47" s="78"/>
      <c r="CZ47" s="95">
        <f t="shared" si="241"/>
        <v>31</v>
      </c>
      <c r="DA47" s="96">
        <f t="shared" si="60"/>
        <v>0</v>
      </c>
      <c r="DB47" s="97">
        <f t="shared" si="61"/>
        <v>0</v>
      </c>
      <c r="DC47" s="117"/>
      <c r="DD47" s="103"/>
      <c r="DE47" s="117"/>
      <c r="DF47" s="101"/>
      <c r="DG47" s="78"/>
      <c r="DH47" s="95">
        <f t="shared" si="242"/>
        <v>31</v>
      </c>
      <c r="DI47" s="96">
        <f t="shared" si="63"/>
        <v>0</v>
      </c>
      <c r="DJ47" s="97">
        <f t="shared" si="64"/>
        <v>0</v>
      </c>
      <c r="DK47" s="102"/>
      <c r="DL47" s="101"/>
      <c r="DM47" s="78"/>
      <c r="DN47" s="95">
        <f t="shared" si="243"/>
        <v>31</v>
      </c>
      <c r="DO47" s="96">
        <f t="shared" si="66"/>
        <v>0</v>
      </c>
      <c r="DP47" s="97">
        <f t="shared" si="67"/>
        <v>0</v>
      </c>
      <c r="DQ47" s="102"/>
      <c r="DR47" s="101"/>
      <c r="DS47" s="78"/>
      <c r="DT47" s="95">
        <f t="shared" si="244"/>
        <v>31</v>
      </c>
      <c r="DU47" s="96">
        <f t="shared" si="69"/>
        <v>0</v>
      </c>
      <c r="DV47" s="97">
        <f t="shared" si="70"/>
        <v>0</v>
      </c>
      <c r="DW47" s="102"/>
      <c r="DX47" s="101"/>
      <c r="DY47" s="78"/>
      <c r="DZ47" s="95">
        <f t="shared" si="245"/>
        <v>31</v>
      </c>
      <c r="EA47" s="96">
        <f t="shared" si="72"/>
        <v>0</v>
      </c>
      <c r="EB47" s="97">
        <f t="shared" si="73"/>
        <v>0</v>
      </c>
      <c r="EC47" s="102"/>
      <c r="ED47" s="101"/>
      <c r="EE47" s="78"/>
      <c r="EF47" s="95">
        <f t="shared" si="246"/>
        <v>31</v>
      </c>
      <c r="EG47" s="96">
        <f t="shared" si="75"/>
        <v>0</v>
      </c>
      <c r="EH47" s="97">
        <f t="shared" si="76"/>
        <v>0</v>
      </c>
      <c r="EI47" s="102"/>
      <c r="EJ47" s="101"/>
      <c r="EK47" s="78"/>
      <c r="EL47" s="95">
        <f t="shared" si="247"/>
        <v>31</v>
      </c>
      <c r="EM47" s="96">
        <f t="shared" si="78"/>
        <v>0</v>
      </c>
      <c r="EN47" s="97">
        <f t="shared" si="79"/>
        <v>0</v>
      </c>
      <c r="EO47" s="102"/>
      <c r="EP47" s="101"/>
      <c r="EQ47" s="78"/>
      <c r="ER47" s="95">
        <f t="shared" si="248"/>
        <v>31</v>
      </c>
      <c r="ES47" s="96">
        <f t="shared" si="81"/>
        <v>0</v>
      </c>
      <c r="ET47" s="97">
        <f t="shared" si="82"/>
        <v>0</v>
      </c>
      <c r="EU47" s="102"/>
      <c r="EV47" s="101"/>
      <c r="EW47" s="78"/>
      <c r="EX47" s="95">
        <f t="shared" si="249"/>
        <v>31</v>
      </c>
      <c r="EY47" s="96">
        <f t="shared" si="84"/>
        <v>0</v>
      </c>
      <c r="EZ47" s="97">
        <f t="shared" si="85"/>
        <v>0</v>
      </c>
      <c r="FA47" s="102"/>
      <c r="FB47" s="101"/>
      <c r="FC47" s="78"/>
      <c r="FD47" s="95">
        <f t="shared" si="250"/>
        <v>31</v>
      </c>
      <c r="FE47" s="96">
        <f t="shared" si="87"/>
        <v>0</v>
      </c>
      <c r="FF47" s="97">
        <f t="shared" si="88"/>
        <v>0</v>
      </c>
      <c r="FG47" s="102"/>
      <c r="FH47" s="117"/>
      <c r="FI47" s="103"/>
      <c r="FJ47" s="117"/>
      <c r="FK47" s="48" t="str">
        <f t="shared" si="263"/>
        <v>12/1/2010</v>
      </c>
      <c r="FL47" s="171" t="e">
        <f t="shared" si="251"/>
        <v>#DIV/0!</v>
      </c>
      <c r="FM47" s="95">
        <f t="shared" si="264"/>
        <v>31</v>
      </c>
      <c r="FN47" s="96">
        <f t="shared" si="265"/>
        <v>1</v>
      </c>
      <c r="FO47" s="97">
        <f t="shared" si="252"/>
        <v>1</v>
      </c>
      <c r="FP47" s="102"/>
      <c r="FR47" s="52">
        <f t="shared" si="17"/>
        <v>12</v>
      </c>
      <c r="FS47" s="169">
        <f t="shared" si="278"/>
        <v>1</v>
      </c>
      <c r="FT47" s="168" t="s">
        <v>98</v>
      </c>
      <c r="FU47" s="170">
        <f t="shared" si="18"/>
        <v>2010</v>
      </c>
    </row>
    <row r="48" spans="1:177" s="52" customFormat="1">
      <c r="A48" s="182"/>
      <c r="B48" s="183"/>
      <c r="C48" s="126"/>
      <c r="D48" s="214"/>
      <c r="E48" s="206"/>
      <c r="F48" s="206"/>
      <c r="G48" s="206"/>
      <c r="H48" s="206"/>
      <c r="I48" s="206"/>
      <c r="J48" s="206"/>
      <c r="K48" s="206"/>
      <c r="L48" s="206"/>
      <c r="M48" s="206"/>
      <c r="N48" s="215"/>
      <c r="O48" s="127"/>
      <c r="P48" s="124"/>
      <c r="Q48" s="125"/>
      <c r="R48" s="83"/>
      <c r="S48" s="112"/>
      <c r="T48" s="108"/>
      <c r="U48" s="85"/>
      <c r="V48" s="86"/>
      <c r="W48" s="87"/>
      <c r="X48" s="83"/>
      <c r="Y48" s="83"/>
      <c r="Z48" s="113"/>
      <c r="AA48" s="89"/>
      <c r="AB48" s="87"/>
      <c r="AC48" s="125"/>
      <c r="AD48" s="83"/>
      <c r="AE48" s="112"/>
      <c r="AF48" s="108"/>
      <c r="AG48" s="87"/>
      <c r="AH48" s="107"/>
      <c r="AI48" s="90"/>
      <c r="AJ48" s="81"/>
      <c r="AK48" s="90"/>
      <c r="AL48" s="90"/>
      <c r="AM48" s="90"/>
      <c r="AN48" s="90"/>
      <c r="AO48" s="90"/>
      <c r="AP48" s="84"/>
      <c r="AQ48" s="90"/>
      <c r="AR48" s="91"/>
      <c r="AS48" s="90"/>
      <c r="AT48" s="114"/>
      <c r="AU48" s="115"/>
      <c r="AV48" s="116"/>
      <c r="AW48" s="98"/>
      <c r="AX48" s="95"/>
      <c r="AY48" s="96"/>
      <c r="AZ48" s="97"/>
      <c r="BA48" s="102"/>
      <c r="BB48" s="116"/>
      <c r="BC48" s="98"/>
      <c r="BD48" s="95"/>
      <c r="BE48" s="96"/>
      <c r="BF48" s="97"/>
      <c r="BG48" s="102"/>
      <c r="BH48" s="116"/>
      <c r="BI48" s="98"/>
      <c r="BJ48" s="95"/>
      <c r="BK48" s="96"/>
      <c r="BL48" s="97"/>
      <c r="BM48" s="102"/>
      <c r="BN48" s="116"/>
      <c r="BO48" s="98"/>
      <c r="BP48" s="95"/>
      <c r="BQ48" s="96"/>
      <c r="BR48" s="97"/>
      <c r="BS48" s="102"/>
      <c r="BT48" s="116"/>
      <c r="BU48" s="98"/>
      <c r="BV48" s="95"/>
      <c r="BW48" s="96"/>
      <c r="BX48" s="97"/>
      <c r="BY48" s="102"/>
      <c r="BZ48" s="116"/>
      <c r="CA48" s="98"/>
      <c r="CB48" s="95"/>
      <c r="CC48" s="96"/>
      <c r="CD48" s="97"/>
      <c r="CE48" s="102"/>
      <c r="CF48" s="116"/>
      <c r="CG48" s="98"/>
      <c r="CH48" s="95"/>
      <c r="CI48" s="96"/>
      <c r="CJ48" s="97"/>
      <c r="CK48" s="102"/>
      <c r="CL48" s="116"/>
      <c r="CM48" s="98"/>
      <c r="CN48" s="95"/>
      <c r="CO48" s="96"/>
      <c r="CP48" s="97"/>
      <c r="CQ48" s="102"/>
      <c r="CR48" s="116"/>
      <c r="CS48" s="98"/>
      <c r="CT48" s="95"/>
      <c r="CU48" s="96"/>
      <c r="CV48" s="97"/>
      <c r="CW48" s="102"/>
      <c r="CX48" s="116"/>
      <c r="CY48" s="98"/>
      <c r="CZ48" s="95"/>
      <c r="DA48" s="96"/>
      <c r="DB48" s="97"/>
      <c r="DC48" s="117"/>
      <c r="DD48" s="103"/>
      <c r="DE48" s="117"/>
      <c r="DF48" s="116"/>
      <c r="DG48" s="98"/>
      <c r="DH48" s="95"/>
      <c r="DI48" s="96"/>
      <c r="DJ48" s="97"/>
      <c r="DK48" s="102"/>
      <c r="DL48" s="116"/>
      <c r="DM48" s="98"/>
      <c r="DN48" s="95"/>
      <c r="DO48" s="96"/>
      <c r="DP48" s="97"/>
      <c r="DQ48" s="102"/>
      <c r="DR48" s="116"/>
      <c r="DS48" s="98"/>
      <c r="DT48" s="95"/>
      <c r="DU48" s="96"/>
      <c r="DV48" s="97"/>
      <c r="DW48" s="102"/>
      <c r="DX48" s="116"/>
      <c r="DY48" s="98"/>
      <c r="DZ48" s="95"/>
      <c r="EA48" s="96"/>
      <c r="EB48" s="97"/>
      <c r="EC48" s="102"/>
      <c r="ED48" s="116"/>
      <c r="EE48" s="98"/>
      <c r="EF48" s="95"/>
      <c r="EG48" s="96"/>
      <c r="EH48" s="97"/>
      <c r="EI48" s="102"/>
      <c r="EJ48" s="116"/>
      <c r="EK48" s="98"/>
      <c r="EL48" s="95"/>
      <c r="EM48" s="96"/>
      <c r="EN48" s="97"/>
      <c r="EO48" s="102"/>
      <c r="EP48" s="116"/>
      <c r="EQ48" s="98"/>
      <c r="ER48" s="95"/>
      <c r="ES48" s="96"/>
      <c r="ET48" s="97"/>
      <c r="EU48" s="102"/>
      <c r="EV48" s="116"/>
      <c r="EW48" s="98"/>
      <c r="EX48" s="95"/>
      <c r="EY48" s="96"/>
      <c r="EZ48" s="97"/>
      <c r="FA48" s="102"/>
      <c r="FB48" s="116"/>
      <c r="FC48" s="98"/>
      <c r="FD48" s="95"/>
      <c r="FE48" s="96"/>
      <c r="FF48" s="97"/>
      <c r="FG48" s="102"/>
      <c r="FH48" s="117"/>
      <c r="FI48" s="103"/>
      <c r="FJ48" s="117"/>
      <c r="FK48" s="116"/>
      <c r="FL48" s="98"/>
      <c r="FM48" s="95"/>
      <c r="FN48" s="96"/>
      <c r="FO48" s="97"/>
      <c r="FP48" s="102"/>
      <c r="FS48" s="169"/>
      <c r="FT48" s="168"/>
      <c r="FU48" s="170"/>
    </row>
    <row r="49" spans="1:177" s="52" customFormat="1">
      <c r="A49" s="182"/>
      <c r="B49" s="183"/>
      <c r="C49" s="118"/>
      <c r="D49" s="208"/>
      <c r="E49" s="98"/>
      <c r="F49" s="98"/>
      <c r="G49" s="98"/>
      <c r="H49" s="98"/>
      <c r="I49" s="98"/>
      <c r="J49" s="98"/>
      <c r="K49" s="98"/>
      <c r="L49" s="98"/>
      <c r="M49" s="98"/>
      <c r="N49" s="209"/>
      <c r="O49" s="80"/>
      <c r="P49" s="81"/>
      <c r="Q49" s="120"/>
      <c r="R49" s="83"/>
      <c r="S49" s="120"/>
      <c r="T49" s="108"/>
      <c r="U49" s="85"/>
      <c r="V49" s="86"/>
      <c r="W49" s="121"/>
      <c r="X49" s="83"/>
      <c r="Y49" s="83"/>
      <c r="Z49" s="113"/>
      <c r="AA49" s="89"/>
      <c r="AB49" s="87"/>
      <c r="AC49" s="120"/>
      <c r="AD49" s="83"/>
      <c r="AE49" s="120"/>
      <c r="AF49" s="108"/>
      <c r="AG49" s="87"/>
      <c r="AH49" s="107"/>
      <c r="AI49" s="90"/>
      <c r="AJ49" s="81"/>
      <c r="AK49" s="90"/>
      <c r="AL49" s="90"/>
      <c r="AM49" s="90"/>
      <c r="AN49" s="90"/>
      <c r="AO49" s="90"/>
      <c r="AP49" s="84"/>
      <c r="AQ49" s="90"/>
      <c r="AR49" s="91"/>
      <c r="AS49" s="90"/>
      <c r="AT49" s="92"/>
      <c r="AU49" s="93"/>
      <c r="AV49" s="116"/>
      <c r="AW49" s="98"/>
      <c r="AX49" s="95"/>
      <c r="AY49" s="96"/>
      <c r="AZ49" s="97"/>
      <c r="BA49" s="102"/>
      <c r="BB49" s="116"/>
      <c r="BC49" s="98"/>
      <c r="BD49" s="95"/>
      <c r="BE49" s="96"/>
      <c r="BF49" s="97"/>
      <c r="BG49" s="102"/>
      <c r="BH49" s="116"/>
      <c r="BI49" s="98"/>
      <c r="BJ49" s="95"/>
      <c r="BK49" s="96"/>
      <c r="BL49" s="97"/>
      <c r="BM49" s="102"/>
      <c r="BN49" s="116"/>
      <c r="BO49" s="98"/>
      <c r="BP49" s="95"/>
      <c r="BQ49" s="96"/>
      <c r="BR49" s="97"/>
      <c r="BS49" s="102"/>
      <c r="BT49" s="116"/>
      <c r="BU49" s="98"/>
      <c r="BV49" s="95"/>
      <c r="BW49" s="96"/>
      <c r="BX49" s="97"/>
      <c r="BY49" s="102"/>
      <c r="BZ49" s="116"/>
      <c r="CA49" s="98"/>
      <c r="CB49" s="95"/>
      <c r="CC49" s="96"/>
      <c r="CD49" s="97"/>
      <c r="CE49" s="102"/>
      <c r="CF49" s="116"/>
      <c r="CG49" s="98"/>
      <c r="CH49" s="95"/>
      <c r="CI49" s="96"/>
      <c r="CJ49" s="97"/>
      <c r="CK49" s="102"/>
      <c r="CL49" s="116"/>
      <c r="CM49" s="98"/>
      <c r="CN49" s="95"/>
      <c r="CO49" s="96"/>
      <c r="CP49" s="97"/>
      <c r="CQ49" s="102"/>
      <c r="CR49" s="116"/>
      <c r="CS49" s="98"/>
      <c r="CT49" s="95"/>
      <c r="CU49" s="96"/>
      <c r="CV49" s="97"/>
      <c r="CW49" s="102"/>
      <c r="CX49" s="116"/>
      <c r="CY49" s="98"/>
      <c r="CZ49" s="95"/>
      <c r="DA49" s="96"/>
      <c r="DB49" s="97"/>
      <c r="DC49" s="117"/>
      <c r="DD49" s="103"/>
      <c r="DE49" s="117"/>
      <c r="DF49" s="116"/>
      <c r="DG49" s="98"/>
      <c r="DH49" s="95"/>
      <c r="DI49" s="96"/>
      <c r="DJ49" s="97"/>
      <c r="DK49" s="102"/>
      <c r="DL49" s="116"/>
      <c r="DM49" s="98"/>
      <c r="DN49" s="95"/>
      <c r="DO49" s="96"/>
      <c r="DP49" s="97"/>
      <c r="DQ49" s="102"/>
      <c r="DR49" s="116"/>
      <c r="DS49" s="98"/>
      <c r="DT49" s="95"/>
      <c r="DU49" s="96"/>
      <c r="DV49" s="97"/>
      <c r="DW49" s="102"/>
      <c r="DX49" s="116"/>
      <c r="DY49" s="98"/>
      <c r="DZ49" s="95"/>
      <c r="EA49" s="96"/>
      <c r="EB49" s="97"/>
      <c r="EC49" s="102"/>
      <c r="ED49" s="116"/>
      <c r="EE49" s="98"/>
      <c r="EF49" s="95"/>
      <c r="EG49" s="96"/>
      <c r="EH49" s="97"/>
      <c r="EI49" s="102"/>
      <c r="EJ49" s="116"/>
      <c r="EK49" s="98"/>
      <c r="EL49" s="95"/>
      <c r="EM49" s="96"/>
      <c r="EN49" s="97"/>
      <c r="EO49" s="102"/>
      <c r="EP49" s="116"/>
      <c r="EQ49" s="98"/>
      <c r="ER49" s="95"/>
      <c r="ES49" s="96"/>
      <c r="ET49" s="97"/>
      <c r="EU49" s="102"/>
      <c r="EV49" s="116"/>
      <c r="EW49" s="98"/>
      <c r="EX49" s="95"/>
      <c r="EY49" s="96"/>
      <c r="EZ49" s="97"/>
      <c r="FA49" s="102"/>
      <c r="FB49" s="116"/>
      <c r="FC49" s="98"/>
      <c r="FD49" s="95"/>
      <c r="FE49" s="96"/>
      <c r="FF49" s="97"/>
      <c r="FG49" s="102"/>
      <c r="FH49" s="117"/>
      <c r="FI49" s="103"/>
      <c r="FJ49" s="117"/>
      <c r="FK49" s="116"/>
      <c r="FL49" s="98"/>
      <c r="FM49" s="95"/>
      <c r="FN49" s="96"/>
      <c r="FO49" s="97"/>
      <c r="FP49" s="102"/>
      <c r="FS49" s="169"/>
      <c r="FT49" s="168"/>
      <c r="FU49" s="170"/>
    </row>
    <row r="50" spans="1:177" s="52" customFormat="1">
      <c r="A50" s="182">
        <f>A47+31</f>
        <v>40574</v>
      </c>
      <c r="B50" s="183">
        <f>C47</f>
        <v>0</v>
      </c>
      <c r="C50" s="79">
        <v>0</v>
      </c>
      <c r="D50" s="216" t="e">
        <f>N47</f>
        <v>#DIV/0!</v>
      </c>
      <c r="E50" s="217" t="e">
        <f>B50*AB50</f>
        <v>#DIV/0!</v>
      </c>
      <c r="F50" s="217" t="e">
        <f t="shared" ref="F50:F61" si="284">FL50</f>
        <v>#DIV/0!</v>
      </c>
      <c r="G50" s="217" t="e">
        <f>E50+F50</f>
        <v>#DIV/0!</v>
      </c>
      <c r="H50" s="217" t="e">
        <f>H47+G50</f>
        <v>#DIV/0!</v>
      </c>
      <c r="I50" s="217" t="e">
        <f>-G50*$FN$5</f>
        <v>#DIV/0!</v>
      </c>
      <c r="J50" s="217" t="e">
        <f t="shared" ref="J50:J61" si="285">-H50*$FN$5</f>
        <v>#DIV/0!</v>
      </c>
      <c r="K50" s="217" t="e">
        <f t="shared" ref="K50:K53" si="286">MAX(I50:J50)</f>
        <v>#DIV/0!</v>
      </c>
      <c r="L50" s="217" t="e">
        <f t="shared" ref="L50:L61" si="287">IF(AND(J50&lt;0,I50&lt;0),K50,IF(J50&gt;I50,0,IF(J50&gt;0,I50-J50,I50)))</f>
        <v>#DIV/0!</v>
      </c>
      <c r="M50" s="217" t="e">
        <f>G50+L50</f>
        <v>#DIV/0!</v>
      </c>
      <c r="N50" s="218" t="e">
        <f>D50+AT50-AU50+M50</f>
        <v>#DIV/0!</v>
      </c>
      <c r="O50" s="80"/>
      <c r="P50" s="81" t="e">
        <f>SUM((C50-AT50+AU50)/C47)-1</f>
        <v>#DIV/0!</v>
      </c>
      <c r="Q50" s="123" t="e">
        <f>SUM(1+P50)*Q47</f>
        <v>#DIV/0!</v>
      </c>
      <c r="R50" s="83" t="e">
        <f t="shared" si="3"/>
        <v>#DIV/0!</v>
      </c>
      <c r="S50" s="105" t="e">
        <f>SUM(1+P50)*1</f>
        <v>#DIV/0!</v>
      </c>
      <c r="T50" s="106" t="e">
        <f t="shared" si="96"/>
        <v>#DIV/0!</v>
      </c>
      <c r="U50" s="85" t="e">
        <f>SUM(B50+(((AW50/31)*(31-0))+((#REF!/31)*(31-0))+((#REF!/31)*(31-0))+((#REF!/31)*(31-0))-((#REF!/31)*(31-10))-((#REF!/31)*(31-29))-((#REF!/31)*(31-0))-((#REF!/31)*(31-0))-((#REF!/31)*(31-0))-((#REF!/31)*(31-0))-((#REF!/31)*(31-0))))</f>
        <v>#REF!</v>
      </c>
      <c r="V50" s="86" t="e">
        <f t="shared" ref="V50:V61" si="288">SUM(C50/U50)-1</f>
        <v>#REF!</v>
      </c>
      <c r="W50" s="87" t="e">
        <f>SUM(W49*(1+V50))</f>
        <v>#REF!</v>
      </c>
      <c r="X50" s="87" t="e">
        <f>SUM(X47*(1+V50))</f>
        <v>#REF!</v>
      </c>
      <c r="Y50" s="87"/>
      <c r="Z50" s="113">
        <f t="shared" ref="Z50:Z61" si="289">SUM(C50-B50-AT50+AU50)</f>
        <v>0</v>
      </c>
      <c r="AA50" s="89">
        <f t="shared" ref="AA50:AA61" si="290">SUM((AW50*AZ50)+(BC50*BF50)+(BI50*BL50)+(BO50*BR50)+(BU50*BX50)+(CA50*CD50)+(CG50*CJ50)+(CM50*CP50)+(CS50*CV50)+(CY50*DB50))-SUM((DG50*DJ50)+(DM50*DP50)+(DS50*DV50)+(DY50*EB50)+(EE50*EH50)+(EK50*EN50)+(EQ50*ET50)+(EW50*EZ50)+(FC50*FF50))</f>
        <v>0</v>
      </c>
      <c r="AB50" s="87" t="e">
        <f t="shared" ref="AB50:AB61" si="291">SUM(Z50/(B50+AA50))</f>
        <v>#DIV/0!</v>
      </c>
      <c r="AC50" s="123" t="e">
        <f>SUM(1+AB50)*AC47</f>
        <v>#DIV/0!</v>
      </c>
      <c r="AD50" s="83" t="e">
        <f t="shared" ref="AD50:AD61" si="292">SUM(AC50-1)</f>
        <v>#DIV/0!</v>
      </c>
      <c r="AE50" s="105" t="e">
        <f>SUM(1+AB50)*1</f>
        <v>#DIV/0!</v>
      </c>
      <c r="AF50" s="106" t="e">
        <f t="shared" ref="AF50:AF61" si="293">SUM(AE50-1)</f>
        <v>#DIV/0!</v>
      </c>
      <c r="AG50" s="87"/>
      <c r="AH50" s="107" t="e">
        <f t="shared" ref="AH50:AH61" si="294">SUM(AB50-P50)</f>
        <v>#DIV/0!</v>
      </c>
      <c r="AI50" s="90"/>
      <c r="AJ50" s="88" t="e">
        <f>SUM(N50-D50-AT50+AU50)</f>
        <v>#DIV/0!</v>
      </c>
      <c r="AK50" s="89">
        <f>SUM((AW50*AZ50)+(BC50*BF50)+(BI50*BL50)+(BO50*BR50)+(BU50*BX50)+(CA50*CD50)+(CG50*CJ50)+(CM50*CP50)+(CS50*CV50)+(CY50*DB50))-SUM((DG50*DJ50)+(DM50*DP50)+(DS50*DV50)+(DY50*EB50)+(EE50*EH50)+(EK50*EN50)+(EQ50*ET50)+(EW50*EZ50)+(FC50*FF50))</f>
        <v>0</v>
      </c>
      <c r="AL50" s="219" t="e">
        <f>SUM(AJ50/(D50+AK50))</f>
        <v>#DIV/0!</v>
      </c>
      <c r="AM50" s="82" t="e">
        <f>1+AL50</f>
        <v>#DIV/0!</v>
      </c>
      <c r="AN50" s="90" t="e">
        <f>SUM(AM50-1)</f>
        <v>#DIV/0!</v>
      </c>
      <c r="AO50" s="82" t="e">
        <f>SUM(1*(1+AN50))</f>
        <v>#DIV/0!</v>
      </c>
      <c r="AP50" s="84" t="e">
        <f>SUM(AO50-1)</f>
        <v>#DIV/0!</v>
      </c>
      <c r="AQ50" s="90"/>
      <c r="AR50" s="91" t="e">
        <f>SUM(AL50-AB50)</f>
        <v>#DIV/0!</v>
      </c>
      <c r="AS50" s="90"/>
      <c r="AT50" s="92">
        <f>SUM(AW50,BC50,BI50,BO50,BU50,CA50,CG50,CM50,CS50,CY50)</f>
        <v>0</v>
      </c>
      <c r="AU50" s="93">
        <f t="shared" ref="AU50:AU61" si="295">SUM(DG50,DM50,DS50,DY50,EE50,EK50,EQ50,EW50,FC50)</f>
        <v>0</v>
      </c>
      <c r="AV50" s="101"/>
      <c r="AW50" s="78"/>
      <c r="AX50" s="95">
        <f t="shared" ref="AX50:AX61" si="296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AY50" s="96">
        <f t="shared" si="33"/>
        <v>0</v>
      </c>
      <c r="AZ50" s="97">
        <f t="shared" si="34"/>
        <v>0</v>
      </c>
      <c r="BA50" s="102"/>
      <c r="BB50" s="101"/>
      <c r="BC50" s="78"/>
      <c r="BD50" s="95">
        <f t="shared" ref="BD50:BD61" si="297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E50" s="96">
        <f t="shared" si="36"/>
        <v>0</v>
      </c>
      <c r="BF50" s="97">
        <f t="shared" si="37"/>
        <v>0</v>
      </c>
      <c r="BG50" s="102"/>
      <c r="BH50" s="101"/>
      <c r="BI50" s="78"/>
      <c r="BJ50" s="95">
        <f t="shared" ref="BJ50:BJ61" si="298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K50" s="96">
        <f t="shared" si="39"/>
        <v>0</v>
      </c>
      <c r="BL50" s="97">
        <f t="shared" si="40"/>
        <v>0</v>
      </c>
      <c r="BM50" s="102"/>
      <c r="BN50" s="101"/>
      <c r="BO50" s="78"/>
      <c r="BP50" s="95">
        <f t="shared" ref="BP50:BP61" si="299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Q50" s="96">
        <f t="shared" si="42"/>
        <v>0</v>
      </c>
      <c r="BR50" s="97">
        <f t="shared" si="43"/>
        <v>0</v>
      </c>
      <c r="BS50" s="102"/>
      <c r="BT50" s="101"/>
      <c r="BU50" s="78"/>
      <c r="BV50" s="95">
        <f t="shared" ref="BV50:BV61" si="300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W50" s="96">
        <f t="shared" si="45"/>
        <v>0</v>
      </c>
      <c r="BX50" s="97">
        <f t="shared" si="46"/>
        <v>0</v>
      </c>
      <c r="BY50" s="102"/>
      <c r="BZ50" s="101"/>
      <c r="CA50" s="78"/>
      <c r="CB50" s="95">
        <f t="shared" ref="CB50:CB61" si="301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C50" s="96">
        <f t="shared" si="48"/>
        <v>0</v>
      </c>
      <c r="CD50" s="97">
        <f t="shared" si="49"/>
        <v>0</v>
      </c>
      <c r="CE50" s="102"/>
      <c r="CF50" s="101"/>
      <c r="CG50" s="78"/>
      <c r="CH50" s="95">
        <f t="shared" ref="CH50:CH61" si="302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I50" s="96">
        <f t="shared" si="51"/>
        <v>0</v>
      </c>
      <c r="CJ50" s="97">
        <f t="shared" si="52"/>
        <v>0</v>
      </c>
      <c r="CK50" s="102"/>
      <c r="CL50" s="101"/>
      <c r="CM50" s="78"/>
      <c r="CN50" s="95">
        <f t="shared" ref="CN50:CN61" si="303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O50" s="96">
        <f t="shared" si="54"/>
        <v>0</v>
      </c>
      <c r="CP50" s="97">
        <f t="shared" si="55"/>
        <v>0</v>
      </c>
      <c r="CQ50" s="102"/>
      <c r="CR50" s="101"/>
      <c r="CS50" s="78"/>
      <c r="CT50" s="95">
        <f t="shared" ref="CT50:CT61" si="304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U50" s="96">
        <f t="shared" si="57"/>
        <v>0</v>
      </c>
      <c r="CV50" s="97">
        <f t="shared" si="58"/>
        <v>0</v>
      </c>
      <c r="CW50" s="102"/>
      <c r="CX50" s="101"/>
      <c r="CY50" s="78"/>
      <c r="CZ50" s="95">
        <f t="shared" ref="CZ50:CZ61" si="305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A50" s="96">
        <f t="shared" si="60"/>
        <v>0</v>
      </c>
      <c r="DB50" s="97">
        <f t="shared" si="61"/>
        <v>0</v>
      </c>
      <c r="DC50" s="117"/>
      <c r="DD50" s="103"/>
      <c r="DE50" s="117"/>
      <c r="DF50" s="101"/>
      <c r="DG50" s="78"/>
      <c r="DH50" s="95">
        <f t="shared" ref="DH50:DH61" si="306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I50" s="96">
        <f t="shared" si="63"/>
        <v>0</v>
      </c>
      <c r="DJ50" s="97">
        <f t="shared" si="64"/>
        <v>0</v>
      </c>
      <c r="DK50" s="102"/>
      <c r="DL50" s="101"/>
      <c r="DM50" s="78"/>
      <c r="DN50" s="95">
        <f t="shared" ref="DN50:DN61" si="307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O50" s="96">
        <f t="shared" si="66"/>
        <v>0</v>
      </c>
      <c r="DP50" s="97">
        <f t="shared" si="67"/>
        <v>0</v>
      </c>
      <c r="DQ50" s="102"/>
      <c r="DR50" s="101"/>
      <c r="DS50" s="78"/>
      <c r="DT50" s="95">
        <f t="shared" ref="DT50:DT61" si="308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U50" s="96">
        <f t="shared" si="69"/>
        <v>0</v>
      </c>
      <c r="DV50" s="97">
        <f t="shared" si="70"/>
        <v>0</v>
      </c>
      <c r="DW50" s="102"/>
      <c r="DX50" s="101"/>
      <c r="DY50" s="78"/>
      <c r="DZ50" s="95">
        <f t="shared" ref="DZ50:DZ61" si="309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A50" s="96">
        <f t="shared" si="72"/>
        <v>0</v>
      </c>
      <c r="EB50" s="97">
        <f t="shared" si="73"/>
        <v>0</v>
      </c>
      <c r="EC50" s="102"/>
      <c r="ED50" s="101"/>
      <c r="EE50" s="78"/>
      <c r="EF50" s="95">
        <f t="shared" ref="EF50:EF61" si="310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G50" s="96">
        <f t="shared" si="75"/>
        <v>0</v>
      </c>
      <c r="EH50" s="97">
        <f t="shared" si="76"/>
        <v>0</v>
      </c>
      <c r="EI50" s="102"/>
      <c r="EJ50" s="101"/>
      <c r="EK50" s="78"/>
      <c r="EL50" s="95">
        <f t="shared" ref="EL50:EL61" si="311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M50" s="96">
        <f t="shared" si="78"/>
        <v>0</v>
      </c>
      <c r="EN50" s="97">
        <f t="shared" si="79"/>
        <v>0</v>
      </c>
      <c r="EO50" s="102"/>
      <c r="EP50" s="101"/>
      <c r="EQ50" s="78"/>
      <c r="ER50" s="95">
        <f t="shared" ref="ER50:ER61" si="312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S50" s="96">
        <f t="shared" si="81"/>
        <v>0</v>
      </c>
      <c r="ET50" s="97">
        <f t="shared" si="82"/>
        <v>0</v>
      </c>
      <c r="EU50" s="102"/>
      <c r="EV50" s="101"/>
      <c r="EW50" s="78"/>
      <c r="EX50" s="95">
        <f t="shared" ref="EX50:EX61" si="313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Y50" s="96">
        <f t="shared" si="84"/>
        <v>0</v>
      </c>
      <c r="EZ50" s="97">
        <f t="shared" si="85"/>
        <v>0</v>
      </c>
      <c r="FA50" s="102"/>
      <c r="FB50" s="101"/>
      <c r="FC50" s="78"/>
      <c r="FD50" s="95">
        <f t="shared" ref="FD50:FD61" si="314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FE50" s="96">
        <f t="shared" si="87"/>
        <v>0</v>
      </c>
      <c r="FF50" s="97">
        <f t="shared" si="88"/>
        <v>0</v>
      </c>
      <c r="FG50" s="102"/>
      <c r="FH50" s="117"/>
      <c r="FI50" s="103"/>
      <c r="FJ50" s="117"/>
      <c r="FK50" s="48" t="str">
        <f>CONCATENATE(FR50,FT50,FS50,FT50,FU50)</f>
        <v>1/1/2011</v>
      </c>
      <c r="FL50" s="171" t="e">
        <f t="shared" ref="FL50:FL61" si="315">-IF($FN$4=$FY$1,D50*($FN$3/12),IF($FN$4=$FY$2,N50*($FN$3/12),IF($FN$4=$FY$3,D50*($FN$3/4),IF($FN$4=$FY$4,N50*($FN$3/4)))))</f>
        <v>#DIV/0!</v>
      </c>
      <c r="FM50" s="95">
        <f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FN50" s="96">
        <f>DAY(FK50)</f>
        <v>1</v>
      </c>
      <c r="FO50" s="97">
        <f t="shared" ref="FO50:FO61" si="316">IF(FN50=1,100%,IF(FN50=DAY(A50),0%,))</f>
        <v>1</v>
      </c>
      <c r="FP50" s="102"/>
      <c r="FR50" s="52">
        <f t="shared" si="17"/>
        <v>1</v>
      </c>
      <c r="FS50" s="169">
        <f>IF(ISNUMBER(SEARCH("*advance*",$FN$4)),1,IF(ISNUMBER(SEARCH("*arrears*",$FN$4)),(DAY(A50)),""))</f>
        <v>1</v>
      </c>
      <c r="FT50" s="168" t="s">
        <v>98</v>
      </c>
      <c r="FU50" s="170">
        <f t="shared" si="18"/>
        <v>2011</v>
      </c>
    </row>
    <row r="51" spans="1:177" s="52" customFormat="1">
      <c r="A51" s="182">
        <f>A50+28</f>
        <v>40602</v>
      </c>
      <c r="B51" s="183">
        <f>C50</f>
        <v>0</v>
      </c>
      <c r="C51" s="79">
        <v>0</v>
      </c>
      <c r="D51" s="216" t="e">
        <f>N50</f>
        <v>#DIV/0!</v>
      </c>
      <c r="E51" s="217" t="e">
        <f t="shared" ref="E51:E61" si="317">B51*AB51</f>
        <v>#DIV/0!</v>
      </c>
      <c r="F51" s="217" t="e">
        <f t="shared" si="284"/>
        <v>#DIV/0!</v>
      </c>
      <c r="G51" s="217" t="e">
        <f t="shared" ref="G51:G61" si="318">E51+F51</f>
        <v>#DIV/0!</v>
      </c>
      <c r="H51" s="217" t="e">
        <f t="shared" ref="H51:H61" si="319">H50+G51</f>
        <v>#DIV/0!</v>
      </c>
      <c r="I51" s="217" t="e">
        <f t="shared" ref="I51:I61" si="320">-G51*$FN$5</f>
        <v>#DIV/0!</v>
      </c>
      <c r="J51" s="217" t="e">
        <f t="shared" si="285"/>
        <v>#DIV/0!</v>
      </c>
      <c r="K51" s="217" t="e">
        <f t="shared" si="286"/>
        <v>#DIV/0!</v>
      </c>
      <c r="L51" s="217" t="e">
        <f t="shared" si="287"/>
        <v>#DIV/0!</v>
      </c>
      <c r="M51" s="217" t="e">
        <f t="shared" ref="M51:M53" si="321">G51+L51</f>
        <v>#DIV/0!</v>
      </c>
      <c r="N51" s="218" t="e">
        <f t="shared" ref="N51:N61" si="322">D51+AT51-AU51+M51</f>
        <v>#DIV/0!</v>
      </c>
      <c r="O51" s="80"/>
      <c r="P51" s="81" t="e">
        <f t="shared" ref="P51:P61" si="323">SUM((C51-AT51+AU51)/C50)-1</f>
        <v>#DIV/0!</v>
      </c>
      <c r="Q51" s="123" t="e">
        <f>SUM(1+P51)*Q50</f>
        <v>#DIV/0!</v>
      </c>
      <c r="R51" s="83" t="e">
        <f t="shared" si="3"/>
        <v>#DIV/0!</v>
      </c>
      <c r="S51" s="105" t="e">
        <f>SUM(1+P51)*S50</f>
        <v>#DIV/0!</v>
      </c>
      <c r="T51" s="106" t="e">
        <f t="shared" si="96"/>
        <v>#DIV/0!</v>
      </c>
      <c r="U51" s="85" t="e">
        <f>SUM(B51+(((AW51/28)*(28-0))+((#REF!/28)*(28-0))+((#REF!/28)*(28-0))+((#REF!/28)*(28-0))-((#REF!/28)*(28-0))-((#REF!/28)*(28-0))-((#REF!/28)*(28-0))-((#REF!/28)*(28-0))-((#REF!/28)*(28-0))-((#REF!/28)*(28-0))-((#REF!/28)*(28-0))))</f>
        <v>#REF!</v>
      </c>
      <c r="V51" s="86" t="e">
        <f t="shared" si="288"/>
        <v>#REF!</v>
      </c>
      <c r="W51" s="87" t="e">
        <f t="shared" ref="W51:W61" si="324">SUM(W50*(1+V51))</f>
        <v>#REF!</v>
      </c>
      <c r="X51" s="87" t="e">
        <f>SUM(X50*(1+V51))</f>
        <v>#REF!</v>
      </c>
      <c r="Y51" s="87"/>
      <c r="Z51" s="113">
        <f t="shared" si="289"/>
        <v>0</v>
      </c>
      <c r="AA51" s="89">
        <f t="shared" si="290"/>
        <v>0</v>
      </c>
      <c r="AB51" s="87" t="e">
        <f t="shared" si="291"/>
        <v>#DIV/0!</v>
      </c>
      <c r="AC51" s="123" t="e">
        <f>SUM(1+AB51)*AC50</f>
        <v>#DIV/0!</v>
      </c>
      <c r="AD51" s="83" t="e">
        <f t="shared" si="292"/>
        <v>#DIV/0!</v>
      </c>
      <c r="AE51" s="105" t="e">
        <f>SUM(1+AB51)*AE50</f>
        <v>#DIV/0!</v>
      </c>
      <c r="AF51" s="106" t="e">
        <f t="shared" si="293"/>
        <v>#DIV/0!</v>
      </c>
      <c r="AG51" s="87"/>
      <c r="AH51" s="107" t="e">
        <f t="shared" si="294"/>
        <v>#DIV/0!</v>
      </c>
      <c r="AI51" s="90"/>
      <c r="AJ51" s="88" t="e">
        <f>SUM(N51-D51-AT51+AU51)</f>
        <v>#DIV/0!</v>
      </c>
      <c r="AK51" s="89">
        <f>SUM((AW51*AZ51)+(BC51*BF51)+(BI51*BL51)+(BO51*BR51)+(BU51*BX51)+(CA51*CD51)+(CG51*CJ51)+(CM51*CP51)+(CS51*CV51)+(CY51*DB51))-SUM((DG51*DJ51)+(DM51*DP51)+(DS51*DV51)+(DY51*EB51)+(EE51*EH51)+(EK51*EN51)+(EQ51*ET51)+(EW51*EZ51)+(FC51*FF51))</f>
        <v>0</v>
      </c>
      <c r="AL51" s="90" t="e">
        <f>SUM(AJ51/(D51+AK51))</f>
        <v>#DIV/0!</v>
      </c>
      <c r="AM51" s="82" t="e">
        <f>SUM(1+AL51)*AM50</f>
        <v>#DIV/0!</v>
      </c>
      <c r="AN51" s="100" t="e">
        <f>SUM(AM51-1)</f>
        <v>#DIV/0!</v>
      </c>
      <c r="AO51" s="105" t="e">
        <f>SUM(1+AL51)*AO50</f>
        <v>#DIV/0!</v>
      </c>
      <c r="AP51" s="84" t="e">
        <f>SUM(AO51-1)</f>
        <v>#DIV/0!</v>
      </c>
      <c r="AQ51" s="90"/>
      <c r="AR51" s="91" t="e">
        <f t="shared" ref="AR51:AR60" si="325">SUM(AL51-AB51)</f>
        <v>#DIV/0!</v>
      </c>
      <c r="AS51" s="90"/>
      <c r="AT51" s="92">
        <f t="shared" ref="AT51:AT61" si="326">SUM(AW51,BC51,BI51,BO51,BU51,CA51,CG51,CM51,CS51,CY51)</f>
        <v>0</v>
      </c>
      <c r="AU51" s="93">
        <f t="shared" si="295"/>
        <v>0</v>
      </c>
      <c r="AV51" s="101"/>
      <c r="AW51" s="78"/>
      <c r="AX51" s="95">
        <f t="shared" si="296"/>
        <v>28</v>
      </c>
      <c r="AY51" s="96">
        <f t="shared" si="33"/>
        <v>0</v>
      </c>
      <c r="AZ51" s="97">
        <f t="shared" si="34"/>
        <v>0</v>
      </c>
      <c r="BA51" s="102"/>
      <c r="BB51" s="101"/>
      <c r="BC51" s="78"/>
      <c r="BD51" s="95">
        <f t="shared" si="297"/>
        <v>28</v>
      </c>
      <c r="BE51" s="96">
        <f t="shared" si="36"/>
        <v>0</v>
      </c>
      <c r="BF51" s="97">
        <f t="shared" si="37"/>
        <v>0</v>
      </c>
      <c r="BG51" s="102"/>
      <c r="BH51" s="101"/>
      <c r="BI51" s="78"/>
      <c r="BJ51" s="95">
        <f t="shared" si="298"/>
        <v>28</v>
      </c>
      <c r="BK51" s="96">
        <f t="shared" si="39"/>
        <v>0</v>
      </c>
      <c r="BL51" s="97">
        <f t="shared" si="40"/>
        <v>0</v>
      </c>
      <c r="BM51" s="102"/>
      <c r="BN51" s="101"/>
      <c r="BO51" s="78"/>
      <c r="BP51" s="95">
        <f t="shared" si="299"/>
        <v>28</v>
      </c>
      <c r="BQ51" s="96">
        <f t="shared" si="42"/>
        <v>0</v>
      </c>
      <c r="BR51" s="97">
        <f t="shared" si="43"/>
        <v>0</v>
      </c>
      <c r="BS51" s="102"/>
      <c r="BT51" s="101"/>
      <c r="BU51" s="78"/>
      <c r="BV51" s="95">
        <f t="shared" si="300"/>
        <v>28</v>
      </c>
      <c r="BW51" s="96">
        <f t="shared" si="45"/>
        <v>0</v>
      </c>
      <c r="BX51" s="97">
        <f t="shared" si="46"/>
        <v>0</v>
      </c>
      <c r="BY51" s="102"/>
      <c r="BZ51" s="101"/>
      <c r="CA51" s="78"/>
      <c r="CB51" s="95">
        <f t="shared" si="301"/>
        <v>28</v>
      </c>
      <c r="CC51" s="96">
        <f t="shared" si="48"/>
        <v>0</v>
      </c>
      <c r="CD51" s="97">
        <f t="shared" si="49"/>
        <v>0</v>
      </c>
      <c r="CE51" s="102"/>
      <c r="CF51" s="101"/>
      <c r="CG51" s="78"/>
      <c r="CH51" s="95">
        <f t="shared" si="302"/>
        <v>28</v>
      </c>
      <c r="CI51" s="96">
        <f t="shared" si="51"/>
        <v>0</v>
      </c>
      <c r="CJ51" s="97">
        <f t="shared" si="52"/>
        <v>0</v>
      </c>
      <c r="CK51" s="102"/>
      <c r="CL51" s="101"/>
      <c r="CM51" s="78"/>
      <c r="CN51" s="95">
        <f t="shared" si="303"/>
        <v>28</v>
      </c>
      <c r="CO51" s="96">
        <f t="shared" si="54"/>
        <v>0</v>
      </c>
      <c r="CP51" s="97">
        <f t="shared" si="55"/>
        <v>0</v>
      </c>
      <c r="CQ51" s="102"/>
      <c r="CR51" s="101"/>
      <c r="CS51" s="78"/>
      <c r="CT51" s="95">
        <f t="shared" si="304"/>
        <v>28</v>
      </c>
      <c r="CU51" s="96">
        <f t="shared" si="57"/>
        <v>0</v>
      </c>
      <c r="CV51" s="97">
        <f t="shared" si="58"/>
        <v>0</v>
      </c>
      <c r="CW51" s="102"/>
      <c r="CX51" s="101"/>
      <c r="CY51" s="78"/>
      <c r="CZ51" s="95">
        <f t="shared" si="305"/>
        <v>28</v>
      </c>
      <c r="DA51" s="96">
        <f t="shared" si="60"/>
        <v>0</v>
      </c>
      <c r="DB51" s="97">
        <f t="shared" si="61"/>
        <v>0</v>
      </c>
      <c r="DC51" s="117"/>
      <c r="DD51" s="103"/>
      <c r="DE51" s="117"/>
      <c r="DF51" s="101"/>
      <c r="DG51" s="78"/>
      <c r="DH51" s="95">
        <f t="shared" si="306"/>
        <v>28</v>
      </c>
      <c r="DI51" s="96">
        <f t="shared" si="63"/>
        <v>0</v>
      </c>
      <c r="DJ51" s="97">
        <f t="shared" si="64"/>
        <v>0</v>
      </c>
      <c r="DK51" s="102"/>
      <c r="DL51" s="101"/>
      <c r="DM51" s="78"/>
      <c r="DN51" s="95">
        <f t="shared" si="307"/>
        <v>28</v>
      </c>
      <c r="DO51" s="96">
        <f t="shared" si="66"/>
        <v>0</v>
      </c>
      <c r="DP51" s="97">
        <f t="shared" si="67"/>
        <v>0</v>
      </c>
      <c r="DQ51" s="102"/>
      <c r="DR51" s="101"/>
      <c r="DS51" s="78"/>
      <c r="DT51" s="95">
        <f t="shared" si="308"/>
        <v>28</v>
      </c>
      <c r="DU51" s="96">
        <f t="shared" si="69"/>
        <v>0</v>
      </c>
      <c r="DV51" s="97">
        <f t="shared" si="70"/>
        <v>0</v>
      </c>
      <c r="DW51" s="102"/>
      <c r="DX51" s="101"/>
      <c r="DY51" s="78"/>
      <c r="DZ51" s="95">
        <f t="shared" si="309"/>
        <v>28</v>
      </c>
      <c r="EA51" s="96">
        <f t="shared" si="72"/>
        <v>0</v>
      </c>
      <c r="EB51" s="97">
        <f t="shared" si="73"/>
        <v>0</v>
      </c>
      <c r="EC51" s="102"/>
      <c r="ED51" s="101"/>
      <c r="EE51" s="78"/>
      <c r="EF51" s="95">
        <f t="shared" si="310"/>
        <v>28</v>
      </c>
      <c r="EG51" s="96">
        <f t="shared" si="75"/>
        <v>0</v>
      </c>
      <c r="EH51" s="97">
        <f t="shared" si="76"/>
        <v>0</v>
      </c>
      <c r="EI51" s="102"/>
      <c r="EJ51" s="101"/>
      <c r="EK51" s="78"/>
      <c r="EL51" s="95">
        <f t="shared" si="311"/>
        <v>28</v>
      </c>
      <c r="EM51" s="96">
        <f t="shared" si="78"/>
        <v>0</v>
      </c>
      <c r="EN51" s="97">
        <f t="shared" si="79"/>
        <v>0</v>
      </c>
      <c r="EO51" s="102"/>
      <c r="EP51" s="101"/>
      <c r="EQ51" s="78"/>
      <c r="ER51" s="95">
        <f t="shared" si="312"/>
        <v>28</v>
      </c>
      <c r="ES51" s="96">
        <f t="shared" si="81"/>
        <v>0</v>
      </c>
      <c r="ET51" s="97">
        <f t="shared" si="82"/>
        <v>0</v>
      </c>
      <c r="EU51" s="102"/>
      <c r="EV51" s="101"/>
      <c r="EW51" s="78"/>
      <c r="EX51" s="95">
        <f t="shared" si="313"/>
        <v>28</v>
      </c>
      <c r="EY51" s="96">
        <f t="shared" si="84"/>
        <v>0</v>
      </c>
      <c r="EZ51" s="97">
        <f t="shared" si="85"/>
        <v>0</v>
      </c>
      <c r="FA51" s="102"/>
      <c r="FB51" s="101"/>
      <c r="FC51" s="78"/>
      <c r="FD51" s="95">
        <f t="shared" si="314"/>
        <v>28</v>
      </c>
      <c r="FE51" s="96">
        <f t="shared" si="87"/>
        <v>0</v>
      </c>
      <c r="FF51" s="97">
        <f t="shared" si="88"/>
        <v>0</v>
      </c>
      <c r="FG51" s="102"/>
      <c r="FH51" s="117"/>
      <c r="FI51" s="103"/>
      <c r="FJ51" s="117"/>
      <c r="FK51" s="48" t="str">
        <f t="shared" ref="FK51:FK61" si="327">CONCATENATE(FR51,FT51,FS51,FT51,FU51)</f>
        <v>2/1/2011</v>
      </c>
      <c r="FL51" s="171" t="e">
        <f t="shared" si="315"/>
        <v>#DIV/0!</v>
      </c>
      <c r="FM51" s="95">
        <f t="shared" ref="FM51:FM61" si="328">IF((MONTH($A51)=1),31,IF((MONTH($A51)=2),28,IF((MONTH($A51)=3),31,IF((MONTH($A51)=4),30,IF((MONTH($A51)=5),31,IF((MONTH($A51)=6),30,IF((MONTH($A51)=7),31,IF((MONTH($A51)=8),31,IF((MONTH($A51)=9),30,IF((MONTH($A51)=10),31,IF((MONTH($A51)=11),30,IF((MONTH($A51)=12),31,0))))))))))))</f>
        <v>28</v>
      </c>
      <c r="FN51" s="96">
        <f t="shared" ref="FN51:FN61" si="329">DAY(FK51)</f>
        <v>1</v>
      </c>
      <c r="FO51" s="97">
        <f t="shared" si="316"/>
        <v>1</v>
      </c>
      <c r="FP51" s="102"/>
      <c r="FR51" s="52">
        <f t="shared" si="17"/>
        <v>2</v>
      </c>
      <c r="FS51" s="169">
        <f>IF(ISNUMBER(SEARCH("*advance*",$FN$4)),1,IF(ISNUMBER(SEARCH("*arrears*",$FN$4)),(DAY(A51)),""))</f>
        <v>1</v>
      </c>
      <c r="FT51" s="168" t="s">
        <v>98</v>
      </c>
      <c r="FU51" s="170">
        <f t="shared" si="18"/>
        <v>2011</v>
      </c>
    </row>
    <row r="52" spans="1:177" s="52" customFormat="1">
      <c r="A52" s="182">
        <f>A51+31</f>
        <v>40633</v>
      </c>
      <c r="B52" s="183">
        <f t="shared" ref="B52:B61" si="330">C51</f>
        <v>0</v>
      </c>
      <c r="C52" s="79">
        <v>0</v>
      </c>
      <c r="D52" s="216" t="e">
        <f t="shared" ref="D52:D61" si="331">N51</f>
        <v>#DIV/0!</v>
      </c>
      <c r="E52" s="217" t="e">
        <f t="shared" si="317"/>
        <v>#DIV/0!</v>
      </c>
      <c r="F52" s="217" t="e">
        <f t="shared" si="284"/>
        <v>#DIV/0!</v>
      </c>
      <c r="G52" s="217" t="e">
        <f t="shared" si="318"/>
        <v>#DIV/0!</v>
      </c>
      <c r="H52" s="217" t="e">
        <f t="shared" si="319"/>
        <v>#DIV/0!</v>
      </c>
      <c r="I52" s="217" t="e">
        <f t="shared" si="320"/>
        <v>#DIV/0!</v>
      </c>
      <c r="J52" s="217" t="e">
        <f t="shared" si="285"/>
        <v>#DIV/0!</v>
      </c>
      <c r="K52" s="217" t="e">
        <f t="shared" si="286"/>
        <v>#DIV/0!</v>
      </c>
      <c r="L52" s="217" t="e">
        <f t="shared" si="287"/>
        <v>#DIV/0!</v>
      </c>
      <c r="M52" s="217" t="e">
        <f t="shared" si="321"/>
        <v>#DIV/0!</v>
      </c>
      <c r="N52" s="218" t="e">
        <f t="shared" si="322"/>
        <v>#DIV/0!</v>
      </c>
      <c r="O52" s="80"/>
      <c r="P52" s="81" t="e">
        <f t="shared" si="323"/>
        <v>#DIV/0!</v>
      </c>
      <c r="Q52" s="123" t="e">
        <f t="shared" ref="Q52:Q61" si="332">SUM(1+P52)*Q51</f>
        <v>#DIV/0!</v>
      </c>
      <c r="R52" s="83" t="e">
        <f t="shared" si="3"/>
        <v>#DIV/0!</v>
      </c>
      <c r="S52" s="105" t="e">
        <f t="shared" ref="S52:S61" si="333">SUM(1+P52)*S51</f>
        <v>#DIV/0!</v>
      </c>
      <c r="T52" s="106" t="e">
        <f t="shared" si="96"/>
        <v>#DIV/0!</v>
      </c>
      <c r="U52" s="85" t="e">
        <f>SUM(B52+(((AW52/31)*(31-0))+((#REF!/31)*(31-0))+((#REF!/31)*(31-0))+((#REF!/31)*(31-0))-((#REF!/31)*(31-0))-((#REF!/31)*(31-0))-((#REF!/31)*(31-0))-((#REF!/31)*(31-0))-((#REF!/31)*(31-0))-((#REF!/31)*(31-0))-((#REF!/31)*(31-0))))</f>
        <v>#REF!</v>
      </c>
      <c r="V52" s="86" t="e">
        <f t="shared" si="288"/>
        <v>#REF!</v>
      </c>
      <c r="W52" s="87" t="e">
        <f t="shared" si="324"/>
        <v>#REF!</v>
      </c>
      <c r="X52" s="87" t="e">
        <f t="shared" ref="X52:X61" si="334">SUM(X51*(1+V52))</f>
        <v>#REF!</v>
      </c>
      <c r="Y52" s="87"/>
      <c r="Z52" s="113">
        <f t="shared" si="289"/>
        <v>0</v>
      </c>
      <c r="AA52" s="89">
        <f t="shared" si="290"/>
        <v>0</v>
      </c>
      <c r="AB52" s="87" t="e">
        <f t="shared" si="291"/>
        <v>#DIV/0!</v>
      </c>
      <c r="AC52" s="123" t="e">
        <f t="shared" ref="AC52:AC61" si="335">SUM(1+AB52)*AC51</f>
        <v>#DIV/0!</v>
      </c>
      <c r="AD52" s="83" t="e">
        <f t="shared" si="292"/>
        <v>#DIV/0!</v>
      </c>
      <c r="AE52" s="105" t="e">
        <f t="shared" ref="AE52:AE61" si="336">SUM(1+AB52)*AE51</f>
        <v>#DIV/0!</v>
      </c>
      <c r="AF52" s="106" t="e">
        <f t="shared" si="293"/>
        <v>#DIV/0!</v>
      </c>
      <c r="AG52" s="87"/>
      <c r="AH52" s="107" t="e">
        <f t="shared" si="294"/>
        <v>#DIV/0!</v>
      </c>
      <c r="AI52" s="90"/>
      <c r="AJ52" s="88" t="e">
        <f t="shared" ref="AJ52:AJ61" si="337">SUM(N52-D52-AT52+AU52)</f>
        <v>#DIV/0!</v>
      </c>
      <c r="AK52" s="89">
        <f t="shared" ref="AK52:AK61" si="338">SUM((AW52*AZ52)+(BC52*BF52)+(BI52*BL52)+(BO52*BR52)+(BU52*BX52)+(CA52*CD52)+(CG52*CJ52)+(CM52*CP52)+(CS52*CV52)+(CY52*DB52))-SUM((DG52*DJ52)+(DM52*DP52)+(DS52*DV52)+(DY52*EB52)+(EE52*EH52)+(EK52*EN52)+(EQ52*ET52)+(EW52*EZ52)+(FC52*FF52))</f>
        <v>0</v>
      </c>
      <c r="AL52" s="90" t="e">
        <f t="shared" ref="AL52" si="339">SUM(AJ52/(D52+AK52))</f>
        <v>#DIV/0!</v>
      </c>
      <c r="AM52" s="82" t="e">
        <f>SUM(1+AL52)*AM51</f>
        <v>#DIV/0!</v>
      </c>
      <c r="AN52" s="90" t="e">
        <f t="shared" ref="AN52:AN61" si="340">SUM(AM52-1)</f>
        <v>#DIV/0!</v>
      </c>
      <c r="AO52" s="82" t="e">
        <f>SUM(1*(1+AN52))</f>
        <v>#DIV/0!</v>
      </c>
      <c r="AP52" s="84" t="e">
        <f t="shared" ref="AP52:AP61" si="341">SUM(AO52-1)</f>
        <v>#DIV/0!</v>
      </c>
      <c r="AQ52" s="90"/>
      <c r="AR52" s="91" t="e">
        <f t="shared" si="325"/>
        <v>#DIV/0!</v>
      </c>
      <c r="AS52" s="90"/>
      <c r="AT52" s="92">
        <f t="shared" si="326"/>
        <v>0</v>
      </c>
      <c r="AU52" s="93">
        <f t="shared" si="295"/>
        <v>0</v>
      </c>
      <c r="AV52" s="101"/>
      <c r="AW52" s="78"/>
      <c r="AX52" s="95">
        <f t="shared" si="296"/>
        <v>31</v>
      </c>
      <c r="AY52" s="96">
        <f t="shared" si="33"/>
        <v>0</v>
      </c>
      <c r="AZ52" s="97">
        <f t="shared" si="34"/>
        <v>0</v>
      </c>
      <c r="BA52" s="102"/>
      <c r="BB52" s="101"/>
      <c r="BC52" s="78"/>
      <c r="BD52" s="95">
        <f t="shared" si="297"/>
        <v>31</v>
      </c>
      <c r="BE52" s="96">
        <f t="shared" si="36"/>
        <v>0</v>
      </c>
      <c r="BF52" s="97">
        <f t="shared" si="37"/>
        <v>0</v>
      </c>
      <c r="BG52" s="102"/>
      <c r="BH52" s="101"/>
      <c r="BI52" s="78"/>
      <c r="BJ52" s="95">
        <f t="shared" si="298"/>
        <v>31</v>
      </c>
      <c r="BK52" s="96">
        <f t="shared" si="39"/>
        <v>0</v>
      </c>
      <c r="BL52" s="97">
        <f t="shared" si="40"/>
        <v>0</v>
      </c>
      <c r="BM52" s="102"/>
      <c r="BN52" s="101"/>
      <c r="BO52" s="78"/>
      <c r="BP52" s="95">
        <f t="shared" si="299"/>
        <v>31</v>
      </c>
      <c r="BQ52" s="96">
        <f t="shared" si="42"/>
        <v>0</v>
      </c>
      <c r="BR52" s="97">
        <f t="shared" si="43"/>
        <v>0</v>
      </c>
      <c r="BS52" s="102"/>
      <c r="BT52" s="101"/>
      <c r="BU52" s="78"/>
      <c r="BV52" s="95">
        <f t="shared" si="300"/>
        <v>31</v>
      </c>
      <c r="BW52" s="96">
        <f t="shared" si="45"/>
        <v>0</v>
      </c>
      <c r="BX52" s="97">
        <f t="shared" si="46"/>
        <v>0</v>
      </c>
      <c r="BY52" s="102"/>
      <c r="BZ52" s="101"/>
      <c r="CA52" s="78"/>
      <c r="CB52" s="95">
        <f t="shared" si="301"/>
        <v>31</v>
      </c>
      <c r="CC52" s="96">
        <f t="shared" si="48"/>
        <v>0</v>
      </c>
      <c r="CD52" s="97">
        <f t="shared" si="49"/>
        <v>0</v>
      </c>
      <c r="CE52" s="102"/>
      <c r="CF52" s="101"/>
      <c r="CG52" s="78"/>
      <c r="CH52" s="95">
        <f t="shared" si="302"/>
        <v>31</v>
      </c>
      <c r="CI52" s="96">
        <f t="shared" si="51"/>
        <v>0</v>
      </c>
      <c r="CJ52" s="97">
        <f t="shared" si="52"/>
        <v>0</v>
      </c>
      <c r="CK52" s="102"/>
      <c r="CL52" s="101"/>
      <c r="CM52" s="78"/>
      <c r="CN52" s="95">
        <f t="shared" si="303"/>
        <v>31</v>
      </c>
      <c r="CO52" s="96">
        <f t="shared" si="54"/>
        <v>0</v>
      </c>
      <c r="CP52" s="97">
        <f t="shared" si="55"/>
        <v>0</v>
      </c>
      <c r="CQ52" s="102"/>
      <c r="CR52" s="101"/>
      <c r="CS52" s="78"/>
      <c r="CT52" s="95">
        <f t="shared" si="304"/>
        <v>31</v>
      </c>
      <c r="CU52" s="96">
        <f t="shared" si="57"/>
        <v>0</v>
      </c>
      <c r="CV52" s="97">
        <f t="shared" si="58"/>
        <v>0</v>
      </c>
      <c r="CW52" s="102"/>
      <c r="CX52" s="101"/>
      <c r="CY52" s="78"/>
      <c r="CZ52" s="95">
        <f t="shared" si="305"/>
        <v>31</v>
      </c>
      <c r="DA52" s="96">
        <f t="shared" si="60"/>
        <v>0</v>
      </c>
      <c r="DB52" s="97">
        <f t="shared" si="61"/>
        <v>0</v>
      </c>
      <c r="DC52" s="117"/>
      <c r="DD52" s="103"/>
      <c r="DE52" s="117"/>
      <c r="DF52" s="101"/>
      <c r="DG52" s="78"/>
      <c r="DH52" s="95">
        <f t="shared" si="306"/>
        <v>31</v>
      </c>
      <c r="DI52" s="96">
        <f t="shared" si="63"/>
        <v>0</v>
      </c>
      <c r="DJ52" s="97">
        <f t="shared" si="64"/>
        <v>0</v>
      </c>
      <c r="DK52" s="102"/>
      <c r="DL52" s="101"/>
      <c r="DM52" s="78"/>
      <c r="DN52" s="95">
        <f t="shared" si="307"/>
        <v>31</v>
      </c>
      <c r="DO52" s="96">
        <f t="shared" si="66"/>
        <v>0</v>
      </c>
      <c r="DP52" s="97">
        <f t="shared" si="67"/>
        <v>0</v>
      </c>
      <c r="DQ52" s="102"/>
      <c r="DR52" s="101"/>
      <c r="DS52" s="78"/>
      <c r="DT52" s="95">
        <f t="shared" si="308"/>
        <v>31</v>
      </c>
      <c r="DU52" s="96">
        <f t="shared" si="69"/>
        <v>0</v>
      </c>
      <c r="DV52" s="97">
        <f t="shared" si="70"/>
        <v>0</v>
      </c>
      <c r="DW52" s="102"/>
      <c r="DX52" s="101"/>
      <c r="DY52" s="78"/>
      <c r="DZ52" s="95">
        <f t="shared" si="309"/>
        <v>31</v>
      </c>
      <c r="EA52" s="96">
        <f t="shared" si="72"/>
        <v>0</v>
      </c>
      <c r="EB52" s="97">
        <f t="shared" si="73"/>
        <v>0</v>
      </c>
      <c r="EC52" s="102"/>
      <c r="ED52" s="101"/>
      <c r="EE52" s="78"/>
      <c r="EF52" s="95">
        <f t="shared" si="310"/>
        <v>31</v>
      </c>
      <c r="EG52" s="96">
        <f t="shared" si="75"/>
        <v>0</v>
      </c>
      <c r="EH52" s="97">
        <f t="shared" si="76"/>
        <v>0</v>
      </c>
      <c r="EI52" s="102"/>
      <c r="EJ52" s="101"/>
      <c r="EK52" s="78"/>
      <c r="EL52" s="95">
        <f t="shared" si="311"/>
        <v>31</v>
      </c>
      <c r="EM52" s="96">
        <f t="shared" si="78"/>
        <v>0</v>
      </c>
      <c r="EN52" s="97">
        <f t="shared" si="79"/>
        <v>0</v>
      </c>
      <c r="EO52" s="102"/>
      <c r="EP52" s="101"/>
      <c r="EQ52" s="78"/>
      <c r="ER52" s="95">
        <f t="shared" si="312"/>
        <v>31</v>
      </c>
      <c r="ES52" s="96">
        <f t="shared" si="81"/>
        <v>0</v>
      </c>
      <c r="ET52" s="97">
        <f t="shared" si="82"/>
        <v>0</v>
      </c>
      <c r="EU52" s="102"/>
      <c r="EV52" s="101"/>
      <c r="EW52" s="78"/>
      <c r="EX52" s="95">
        <f t="shared" si="313"/>
        <v>31</v>
      </c>
      <c r="EY52" s="96">
        <f t="shared" si="84"/>
        <v>0</v>
      </c>
      <c r="EZ52" s="97">
        <f t="shared" si="85"/>
        <v>0</v>
      </c>
      <c r="FA52" s="102"/>
      <c r="FB52" s="101"/>
      <c r="FC52" s="78"/>
      <c r="FD52" s="95">
        <f t="shared" si="314"/>
        <v>31</v>
      </c>
      <c r="FE52" s="96">
        <f t="shared" si="87"/>
        <v>0</v>
      </c>
      <c r="FF52" s="97">
        <f t="shared" si="88"/>
        <v>0</v>
      </c>
      <c r="FG52" s="102"/>
      <c r="FH52" s="117"/>
      <c r="FI52" s="103"/>
      <c r="FJ52" s="117"/>
      <c r="FK52" s="48" t="str">
        <f t="shared" si="327"/>
        <v>3/1/2011</v>
      </c>
      <c r="FL52" s="171" t="e">
        <f t="shared" si="315"/>
        <v>#DIV/0!</v>
      </c>
      <c r="FM52" s="95">
        <f t="shared" si="328"/>
        <v>31</v>
      </c>
      <c r="FN52" s="96">
        <f t="shared" si="329"/>
        <v>1</v>
      </c>
      <c r="FO52" s="97">
        <f t="shared" si="316"/>
        <v>1</v>
      </c>
      <c r="FP52" s="102"/>
      <c r="FR52" s="52">
        <f t="shared" si="17"/>
        <v>3</v>
      </c>
      <c r="FS52" s="169">
        <f t="shared" ref="FS52:FS61" si="342">IF(ISNUMBER(SEARCH("*advance*",$FN$4)),1,IF(ISNUMBER(SEARCH("*arrears*",$FN$4)),(DAY(A52)),""))</f>
        <v>1</v>
      </c>
      <c r="FT52" s="168" t="s">
        <v>98</v>
      </c>
      <c r="FU52" s="170">
        <f t="shared" si="18"/>
        <v>2011</v>
      </c>
    </row>
    <row r="53" spans="1:177" s="52" customFormat="1">
      <c r="A53" s="182">
        <f>A52+30</f>
        <v>40663</v>
      </c>
      <c r="B53" s="183">
        <f t="shared" si="330"/>
        <v>0</v>
      </c>
      <c r="C53" s="79">
        <v>0</v>
      </c>
      <c r="D53" s="216" t="e">
        <f t="shared" si="331"/>
        <v>#DIV/0!</v>
      </c>
      <c r="E53" s="217" t="e">
        <f t="shared" si="317"/>
        <v>#DIV/0!</v>
      </c>
      <c r="F53" s="217" t="e">
        <f t="shared" si="284"/>
        <v>#DIV/0!</v>
      </c>
      <c r="G53" s="217" t="e">
        <f t="shared" si="318"/>
        <v>#DIV/0!</v>
      </c>
      <c r="H53" s="217" t="e">
        <f>H52+G53</f>
        <v>#DIV/0!</v>
      </c>
      <c r="I53" s="217" t="e">
        <f>-G53*$FN$5</f>
        <v>#DIV/0!</v>
      </c>
      <c r="J53" s="217" t="e">
        <f t="shared" si="285"/>
        <v>#DIV/0!</v>
      </c>
      <c r="K53" s="217" t="e">
        <f t="shared" si="286"/>
        <v>#DIV/0!</v>
      </c>
      <c r="L53" s="217" t="e">
        <f t="shared" si="287"/>
        <v>#DIV/0!</v>
      </c>
      <c r="M53" s="217" t="e">
        <f t="shared" si="321"/>
        <v>#DIV/0!</v>
      </c>
      <c r="N53" s="218" t="e">
        <f t="shared" si="322"/>
        <v>#DIV/0!</v>
      </c>
      <c r="O53" s="80"/>
      <c r="P53" s="81" t="e">
        <f t="shared" si="323"/>
        <v>#DIV/0!</v>
      </c>
      <c r="Q53" s="123" t="e">
        <f t="shared" si="332"/>
        <v>#DIV/0!</v>
      </c>
      <c r="R53" s="83" t="e">
        <f t="shared" si="3"/>
        <v>#DIV/0!</v>
      </c>
      <c r="S53" s="105" t="e">
        <f t="shared" si="333"/>
        <v>#DIV/0!</v>
      </c>
      <c r="T53" s="106" t="e">
        <f t="shared" si="96"/>
        <v>#DIV/0!</v>
      </c>
      <c r="U53" s="85" t="e">
        <f>SUM(B53+(((AW53/30)*(30-22))+((#REF!/30)*(30-24))+((#REF!/30)*(30-0))+((#REF!/30)*(30-0))-((#REF!/30)*(30-8))-((#REF!/30)*(30-0))-((#REF!/30)*(30-0))-((#REF!/30)*(30-0))-((#REF!/30)*(30-0))-((#REF!/30)*(30-0))-((#REF!/30)*(30-0))))</f>
        <v>#REF!</v>
      </c>
      <c r="V53" s="86" t="e">
        <f t="shared" si="288"/>
        <v>#REF!</v>
      </c>
      <c r="W53" s="87" t="e">
        <f t="shared" si="324"/>
        <v>#REF!</v>
      </c>
      <c r="X53" s="87" t="e">
        <f t="shared" si="334"/>
        <v>#REF!</v>
      </c>
      <c r="Y53" s="87"/>
      <c r="Z53" s="113">
        <f t="shared" si="289"/>
        <v>0</v>
      </c>
      <c r="AA53" s="89">
        <f t="shared" si="290"/>
        <v>0</v>
      </c>
      <c r="AB53" s="87" t="e">
        <f t="shared" si="291"/>
        <v>#DIV/0!</v>
      </c>
      <c r="AC53" s="123" t="e">
        <f t="shared" si="335"/>
        <v>#DIV/0!</v>
      </c>
      <c r="AD53" s="83" t="e">
        <f t="shared" si="292"/>
        <v>#DIV/0!</v>
      </c>
      <c r="AE53" s="105" t="e">
        <f t="shared" si="336"/>
        <v>#DIV/0!</v>
      </c>
      <c r="AF53" s="106" t="e">
        <f t="shared" si="293"/>
        <v>#DIV/0!</v>
      </c>
      <c r="AG53" s="87"/>
      <c r="AH53" s="107" t="e">
        <f t="shared" si="294"/>
        <v>#DIV/0!</v>
      </c>
      <c r="AI53" s="90"/>
      <c r="AJ53" s="88" t="e">
        <f t="shared" si="337"/>
        <v>#DIV/0!</v>
      </c>
      <c r="AK53" s="89">
        <f t="shared" si="338"/>
        <v>0</v>
      </c>
      <c r="AL53" s="219" t="e">
        <f>SUM(AJ53/(D53+AK53))</f>
        <v>#DIV/0!</v>
      </c>
      <c r="AM53" s="82" t="e">
        <f t="shared" ref="AM53:AM61" si="343">SUM(1+AL53)*AM52</f>
        <v>#DIV/0!</v>
      </c>
      <c r="AN53" s="90" t="e">
        <f t="shared" si="340"/>
        <v>#DIV/0!</v>
      </c>
      <c r="AO53" s="82" t="e">
        <f t="shared" ref="AO53:AO61" si="344">SUM(1*(1+AN53))</f>
        <v>#DIV/0!</v>
      </c>
      <c r="AP53" s="84" t="e">
        <f t="shared" si="341"/>
        <v>#DIV/0!</v>
      </c>
      <c r="AQ53" s="90"/>
      <c r="AR53" s="91" t="e">
        <f t="shared" si="325"/>
        <v>#DIV/0!</v>
      </c>
      <c r="AS53" s="90"/>
      <c r="AT53" s="92">
        <f t="shared" si="326"/>
        <v>0</v>
      </c>
      <c r="AU53" s="93">
        <f t="shared" si="295"/>
        <v>0</v>
      </c>
      <c r="AV53" s="101"/>
      <c r="AW53" s="78"/>
      <c r="AX53" s="95">
        <f t="shared" si="296"/>
        <v>30</v>
      </c>
      <c r="AY53" s="96">
        <f t="shared" si="33"/>
        <v>0</v>
      </c>
      <c r="AZ53" s="97">
        <f t="shared" si="34"/>
        <v>0</v>
      </c>
      <c r="BA53" s="102"/>
      <c r="BB53" s="101"/>
      <c r="BC53" s="78"/>
      <c r="BD53" s="95">
        <f t="shared" si="297"/>
        <v>30</v>
      </c>
      <c r="BE53" s="96">
        <f t="shared" si="36"/>
        <v>0</v>
      </c>
      <c r="BF53" s="97">
        <f t="shared" si="37"/>
        <v>0</v>
      </c>
      <c r="BG53" s="102"/>
      <c r="BH53" s="101"/>
      <c r="BI53" s="78"/>
      <c r="BJ53" s="95">
        <f t="shared" si="298"/>
        <v>30</v>
      </c>
      <c r="BK53" s="96">
        <f t="shared" si="39"/>
        <v>0</v>
      </c>
      <c r="BL53" s="97">
        <f t="shared" si="40"/>
        <v>0</v>
      </c>
      <c r="BM53" s="102"/>
      <c r="BN53" s="101"/>
      <c r="BO53" s="78"/>
      <c r="BP53" s="95">
        <f t="shared" si="299"/>
        <v>30</v>
      </c>
      <c r="BQ53" s="96">
        <f t="shared" si="42"/>
        <v>0</v>
      </c>
      <c r="BR53" s="97">
        <f t="shared" si="43"/>
        <v>0</v>
      </c>
      <c r="BS53" s="102"/>
      <c r="BT53" s="101"/>
      <c r="BU53" s="78"/>
      <c r="BV53" s="95">
        <f t="shared" si="300"/>
        <v>30</v>
      </c>
      <c r="BW53" s="96">
        <f t="shared" si="45"/>
        <v>0</v>
      </c>
      <c r="BX53" s="97">
        <f t="shared" si="46"/>
        <v>0</v>
      </c>
      <c r="BY53" s="102"/>
      <c r="BZ53" s="101"/>
      <c r="CA53" s="78"/>
      <c r="CB53" s="95">
        <f t="shared" si="301"/>
        <v>30</v>
      </c>
      <c r="CC53" s="96">
        <f t="shared" si="48"/>
        <v>0</v>
      </c>
      <c r="CD53" s="97">
        <f t="shared" si="49"/>
        <v>0</v>
      </c>
      <c r="CE53" s="102"/>
      <c r="CF53" s="101"/>
      <c r="CG53" s="78"/>
      <c r="CH53" s="95">
        <f t="shared" si="302"/>
        <v>30</v>
      </c>
      <c r="CI53" s="96">
        <f t="shared" si="51"/>
        <v>0</v>
      </c>
      <c r="CJ53" s="97">
        <f t="shared" si="52"/>
        <v>0</v>
      </c>
      <c r="CK53" s="102"/>
      <c r="CL53" s="101"/>
      <c r="CM53" s="78"/>
      <c r="CN53" s="95">
        <f t="shared" si="303"/>
        <v>30</v>
      </c>
      <c r="CO53" s="96">
        <f t="shared" si="54"/>
        <v>0</v>
      </c>
      <c r="CP53" s="97">
        <f t="shared" si="55"/>
        <v>0</v>
      </c>
      <c r="CQ53" s="102"/>
      <c r="CR53" s="101"/>
      <c r="CS53" s="78"/>
      <c r="CT53" s="95">
        <f t="shared" si="304"/>
        <v>30</v>
      </c>
      <c r="CU53" s="96">
        <f t="shared" si="57"/>
        <v>0</v>
      </c>
      <c r="CV53" s="97">
        <f t="shared" si="58"/>
        <v>0</v>
      </c>
      <c r="CW53" s="102"/>
      <c r="CX53" s="101"/>
      <c r="CY53" s="78"/>
      <c r="CZ53" s="95">
        <f t="shared" si="305"/>
        <v>30</v>
      </c>
      <c r="DA53" s="96">
        <f t="shared" si="60"/>
        <v>0</v>
      </c>
      <c r="DB53" s="97">
        <f t="shared" si="61"/>
        <v>0</v>
      </c>
      <c r="DC53" s="117"/>
      <c r="DD53" s="103"/>
      <c r="DE53" s="117"/>
      <c r="DF53" s="101"/>
      <c r="DG53" s="78"/>
      <c r="DH53" s="95">
        <f t="shared" si="306"/>
        <v>30</v>
      </c>
      <c r="DI53" s="96">
        <f t="shared" si="63"/>
        <v>0</v>
      </c>
      <c r="DJ53" s="97">
        <f t="shared" si="64"/>
        <v>0</v>
      </c>
      <c r="DK53" s="102"/>
      <c r="DL53" s="101"/>
      <c r="DM53" s="78"/>
      <c r="DN53" s="95">
        <f t="shared" si="307"/>
        <v>30</v>
      </c>
      <c r="DO53" s="96">
        <f t="shared" si="66"/>
        <v>0</v>
      </c>
      <c r="DP53" s="97">
        <f t="shared" si="67"/>
        <v>0</v>
      </c>
      <c r="DQ53" s="102"/>
      <c r="DR53" s="101"/>
      <c r="DS53" s="78"/>
      <c r="DT53" s="95">
        <f t="shared" si="308"/>
        <v>30</v>
      </c>
      <c r="DU53" s="96">
        <f t="shared" si="69"/>
        <v>0</v>
      </c>
      <c r="DV53" s="97">
        <f t="shared" si="70"/>
        <v>0</v>
      </c>
      <c r="DW53" s="102"/>
      <c r="DX53" s="101"/>
      <c r="DY53" s="78"/>
      <c r="DZ53" s="95">
        <f t="shared" si="309"/>
        <v>30</v>
      </c>
      <c r="EA53" s="96">
        <f t="shared" si="72"/>
        <v>0</v>
      </c>
      <c r="EB53" s="97">
        <f t="shared" si="73"/>
        <v>0</v>
      </c>
      <c r="EC53" s="102"/>
      <c r="ED53" s="101"/>
      <c r="EE53" s="78"/>
      <c r="EF53" s="95">
        <f t="shared" si="310"/>
        <v>30</v>
      </c>
      <c r="EG53" s="96">
        <f t="shared" si="75"/>
        <v>0</v>
      </c>
      <c r="EH53" s="97">
        <f t="shared" si="76"/>
        <v>0</v>
      </c>
      <c r="EI53" s="102"/>
      <c r="EJ53" s="101"/>
      <c r="EK53" s="78"/>
      <c r="EL53" s="95">
        <f t="shared" si="311"/>
        <v>30</v>
      </c>
      <c r="EM53" s="96">
        <f t="shared" si="78"/>
        <v>0</v>
      </c>
      <c r="EN53" s="97">
        <f t="shared" si="79"/>
        <v>0</v>
      </c>
      <c r="EO53" s="102"/>
      <c r="EP53" s="101"/>
      <c r="EQ53" s="78"/>
      <c r="ER53" s="95">
        <f t="shared" si="312"/>
        <v>30</v>
      </c>
      <c r="ES53" s="96">
        <f t="shared" si="81"/>
        <v>0</v>
      </c>
      <c r="ET53" s="97">
        <f t="shared" si="82"/>
        <v>0</v>
      </c>
      <c r="EU53" s="102"/>
      <c r="EV53" s="101"/>
      <c r="EW53" s="78"/>
      <c r="EX53" s="95">
        <f t="shared" si="313"/>
        <v>30</v>
      </c>
      <c r="EY53" s="96">
        <f t="shared" si="84"/>
        <v>0</v>
      </c>
      <c r="EZ53" s="97">
        <f t="shared" si="85"/>
        <v>0</v>
      </c>
      <c r="FA53" s="102"/>
      <c r="FB53" s="101"/>
      <c r="FC53" s="78"/>
      <c r="FD53" s="95">
        <f t="shared" si="314"/>
        <v>30</v>
      </c>
      <c r="FE53" s="96">
        <f t="shared" si="87"/>
        <v>0</v>
      </c>
      <c r="FF53" s="97">
        <f t="shared" si="88"/>
        <v>0</v>
      </c>
      <c r="FG53" s="102"/>
      <c r="FH53" s="117"/>
      <c r="FI53" s="103"/>
      <c r="FJ53" s="117"/>
      <c r="FK53" s="48" t="str">
        <f t="shared" si="327"/>
        <v>4/1/2011</v>
      </c>
      <c r="FL53" s="171" t="e">
        <f t="shared" si="315"/>
        <v>#DIV/0!</v>
      </c>
      <c r="FM53" s="95">
        <f t="shared" si="328"/>
        <v>30</v>
      </c>
      <c r="FN53" s="96">
        <f t="shared" si="329"/>
        <v>1</v>
      </c>
      <c r="FO53" s="97">
        <f t="shared" si="316"/>
        <v>1</v>
      </c>
      <c r="FP53" s="102"/>
      <c r="FR53" s="52">
        <f t="shared" si="17"/>
        <v>4</v>
      </c>
      <c r="FS53" s="169">
        <f t="shared" si="342"/>
        <v>1</v>
      </c>
      <c r="FT53" s="168" t="s">
        <v>98</v>
      </c>
      <c r="FU53" s="170">
        <f t="shared" si="18"/>
        <v>2011</v>
      </c>
    </row>
    <row r="54" spans="1:177" s="104" customFormat="1">
      <c r="A54" s="182">
        <f>A53+31</f>
        <v>40694</v>
      </c>
      <c r="B54" s="183">
        <f t="shared" si="330"/>
        <v>0</v>
      </c>
      <c r="C54" s="79">
        <v>0</v>
      </c>
      <c r="D54" s="216" t="e">
        <f t="shared" si="331"/>
        <v>#DIV/0!</v>
      </c>
      <c r="E54" s="217" t="e">
        <f t="shared" si="317"/>
        <v>#DIV/0!</v>
      </c>
      <c r="F54" s="217" t="e">
        <f t="shared" si="284"/>
        <v>#DIV/0!</v>
      </c>
      <c r="G54" s="217" t="e">
        <f>E54+F54</f>
        <v>#DIV/0!</v>
      </c>
      <c r="H54" s="217" t="e">
        <f t="shared" si="319"/>
        <v>#DIV/0!</v>
      </c>
      <c r="I54" s="217" t="e">
        <f t="shared" si="320"/>
        <v>#DIV/0!</v>
      </c>
      <c r="J54" s="217" t="e">
        <f t="shared" si="285"/>
        <v>#DIV/0!</v>
      </c>
      <c r="K54" s="217" t="e">
        <f>MAX(I54:J54)</f>
        <v>#DIV/0!</v>
      </c>
      <c r="L54" s="217" t="e">
        <f t="shared" si="287"/>
        <v>#DIV/0!</v>
      </c>
      <c r="M54" s="217" t="e">
        <f>G54+L54</f>
        <v>#DIV/0!</v>
      </c>
      <c r="N54" s="218" t="e">
        <f t="shared" si="322"/>
        <v>#DIV/0!</v>
      </c>
      <c r="O54" s="99"/>
      <c r="P54" s="81" t="e">
        <f t="shared" si="323"/>
        <v>#DIV/0!</v>
      </c>
      <c r="Q54" s="122" t="e">
        <f t="shared" si="332"/>
        <v>#DIV/0!</v>
      </c>
      <c r="R54" s="100" t="e">
        <f t="shared" si="3"/>
        <v>#DIV/0!</v>
      </c>
      <c r="S54" s="82" t="e">
        <f t="shared" si="333"/>
        <v>#DIV/0!</v>
      </c>
      <c r="T54" s="84" t="e">
        <f t="shared" si="96"/>
        <v>#DIV/0!</v>
      </c>
      <c r="U54" s="89" t="e">
        <f>SUM(B54+(((AW54/31)*(31-8))+((#REF!/31)*(31-0))+((#REF!/31)*(31-0))+((#REF!/31)*(31-0))-((#REF!/31)*(31-8))-((#REF!/31)*(31-0))-((#REF!/31)*(31-0))-((#REF!/31)*(31-0))-((#REF!/31)*(31-0))-((#REF!/31)*(31-0))-((#REF!/31)*(31-0))))</f>
        <v>#REF!</v>
      </c>
      <c r="V54" s="90" t="e">
        <f t="shared" si="288"/>
        <v>#REF!</v>
      </c>
      <c r="W54" s="90" t="e">
        <f t="shared" si="324"/>
        <v>#REF!</v>
      </c>
      <c r="X54" s="90" t="e">
        <f t="shared" si="334"/>
        <v>#REF!</v>
      </c>
      <c r="Y54" s="90"/>
      <c r="Z54" s="88">
        <f t="shared" si="289"/>
        <v>0</v>
      </c>
      <c r="AA54" s="89">
        <f t="shared" si="290"/>
        <v>0</v>
      </c>
      <c r="AB54" s="90" t="e">
        <f t="shared" si="291"/>
        <v>#DIV/0!</v>
      </c>
      <c r="AC54" s="122" t="e">
        <f t="shared" si="335"/>
        <v>#DIV/0!</v>
      </c>
      <c r="AD54" s="100" t="e">
        <f t="shared" si="292"/>
        <v>#DIV/0!</v>
      </c>
      <c r="AE54" s="82" t="e">
        <f t="shared" si="336"/>
        <v>#DIV/0!</v>
      </c>
      <c r="AF54" s="84" t="e">
        <f t="shared" si="293"/>
        <v>#DIV/0!</v>
      </c>
      <c r="AG54" s="90"/>
      <c r="AH54" s="91" t="e">
        <f t="shared" si="294"/>
        <v>#DIV/0!</v>
      </c>
      <c r="AI54" s="90"/>
      <c r="AJ54" s="88" t="e">
        <f t="shared" si="337"/>
        <v>#DIV/0!</v>
      </c>
      <c r="AK54" s="89">
        <f t="shared" si="338"/>
        <v>0</v>
      </c>
      <c r="AL54" s="90" t="e">
        <f t="shared" ref="AL54:AL61" si="345">SUM(AJ54/(D54+AK54))</f>
        <v>#DIV/0!</v>
      </c>
      <c r="AM54" s="82" t="e">
        <f t="shared" si="343"/>
        <v>#DIV/0!</v>
      </c>
      <c r="AN54" s="90" t="e">
        <f t="shared" si="340"/>
        <v>#DIV/0!</v>
      </c>
      <c r="AO54" s="82" t="e">
        <f t="shared" si="344"/>
        <v>#DIV/0!</v>
      </c>
      <c r="AP54" s="84" t="e">
        <f t="shared" si="341"/>
        <v>#DIV/0!</v>
      </c>
      <c r="AQ54" s="90"/>
      <c r="AR54" s="91" t="e">
        <f t="shared" si="325"/>
        <v>#DIV/0!</v>
      </c>
      <c r="AS54" s="90"/>
      <c r="AT54" s="92">
        <f t="shared" si="326"/>
        <v>0</v>
      </c>
      <c r="AU54" s="93">
        <f t="shared" si="295"/>
        <v>0</v>
      </c>
      <c r="AV54" s="101"/>
      <c r="AW54" s="78"/>
      <c r="AX54" s="95">
        <f t="shared" si="296"/>
        <v>31</v>
      </c>
      <c r="AY54" s="96">
        <f t="shared" si="33"/>
        <v>0</v>
      </c>
      <c r="AZ54" s="97">
        <f t="shared" si="34"/>
        <v>0</v>
      </c>
      <c r="BA54" s="102"/>
      <c r="BB54" s="101"/>
      <c r="BC54" s="78"/>
      <c r="BD54" s="95">
        <f t="shared" si="297"/>
        <v>31</v>
      </c>
      <c r="BE54" s="96">
        <f t="shared" si="36"/>
        <v>0</v>
      </c>
      <c r="BF54" s="97">
        <f t="shared" si="37"/>
        <v>0</v>
      </c>
      <c r="BG54" s="102"/>
      <c r="BH54" s="101"/>
      <c r="BI54" s="78"/>
      <c r="BJ54" s="95">
        <f t="shared" si="298"/>
        <v>31</v>
      </c>
      <c r="BK54" s="96">
        <f t="shared" si="39"/>
        <v>0</v>
      </c>
      <c r="BL54" s="97">
        <f t="shared" si="40"/>
        <v>0</v>
      </c>
      <c r="BM54" s="102"/>
      <c r="BN54" s="101"/>
      <c r="BO54" s="78"/>
      <c r="BP54" s="95">
        <f t="shared" si="299"/>
        <v>31</v>
      </c>
      <c r="BQ54" s="96">
        <f t="shared" si="42"/>
        <v>0</v>
      </c>
      <c r="BR54" s="97">
        <f t="shared" si="43"/>
        <v>0</v>
      </c>
      <c r="BS54" s="102"/>
      <c r="BT54" s="101"/>
      <c r="BU54" s="78"/>
      <c r="BV54" s="95">
        <f t="shared" si="300"/>
        <v>31</v>
      </c>
      <c r="BW54" s="96">
        <f t="shared" si="45"/>
        <v>0</v>
      </c>
      <c r="BX54" s="97">
        <f t="shared" si="46"/>
        <v>0</v>
      </c>
      <c r="BY54" s="102"/>
      <c r="BZ54" s="101"/>
      <c r="CA54" s="78"/>
      <c r="CB54" s="95">
        <f t="shared" si="301"/>
        <v>31</v>
      </c>
      <c r="CC54" s="96">
        <f t="shared" si="48"/>
        <v>0</v>
      </c>
      <c r="CD54" s="97">
        <f t="shared" si="49"/>
        <v>0</v>
      </c>
      <c r="CE54" s="102"/>
      <c r="CF54" s="101"/>
      <c r="CG54" s="78"/>
      <c r="CH54" s="95">
        <f t="shared" si="302"/>
        <v>31</v>
      </c>
      <c r="CI54" s="96">
        <f t="shared" si="51"/>
        <v>0</v>
      </c>
      <c r="CJ54" s="97">
        <f t="shared" si="52"/>
        <v>0</v>
      </c>
      <c r="CK54" s="102"/>
      <c r="CL54" s="101"/>
      <c r="CM54" s="78"/>
      <c r="CN54" s="95">
        <f t="shared" si="303"/>
        <v>31</v>
      </c>
      <c r="CO54" s="96">
        <f t="shared" si="54"/>
        <v>0</v>
      </c>
      <c r="CP54" s="97">
        <f t="shared" si="55"/>
        <v>0</v>
      </c>
      <c r="CQ54" s="102"/>
      <c r="CR54" s="101"/>
      <c r="CS54" s="78"/>
      <c r="CT54" s="95">
        <f t="shared" si="304"/>
        <v>31</v>
      </c>
      <c r="CU54" s="96">
        <f t="shared" si="57"/>
        <v>0</v>
      </c>
      <c r="CV54" s="97">
        <f t="shared" si="58"/>
        <v>0</v>
      </c>
      <c r="CW54" s="102"/>
      <c r="CX54" s="101"/>
      <c r="CY54" s="78"/>
      <c r="CZ54" s="95">
        <f t="shared" si="305"/>
        <v>31</v>
      </c>
      <c r="DA54" s="96">
        <f t="shared" si="60"/>
        <v>0</v>
      </c>
      <c r="DB54" s="97">
        <f t="shared" si="61"/>
        <v>0</v>
      </c>
      <c r="DC54" s="97"/>
      <c r="DD54" s="103"/>
      <c r="DE54" s="97"/>
      <c r="DF54" s="101"/>
      <c r="DG54" s="78"/>
      <c r="DH54" s="95">
        <f t="shared" si="306"/>
        <v>31</v>
      </c>
      <c r="DI54" s="96">
        <f t="shared" si="63"/>
        <v>0</v>
      </c>
      <c r="DJ54" s="97">
        <f t="shared" si="64"/>
        <v>0</v>
      </c>
      <c r="DK54" s="102"/>
      <c r="DL54" s="101"/>
      <c r="DM54" s="78"/>
      <c r="DN54" s="95">
        <f t="shared" si="307"/>
        <v>31</v>
      </c>
      <c r="DO54" s="96">
        <f t="shared" si="66"/>
        <v>0</v>
      </c>
      <c r="DP54" s="97">
        <f t="shared" si="67"/>
        <v>0</v>
      </c>
      <c r="DQ54" s="102"/>
      <c r="DR54" s="101"/>
      <c r="DS54" s="78"/>
      <c r="DT54" s="95">
        <f t="shared" si="308"/>
        <v>31</v>
      </c>
      <c r="DU54" s="96">
        <f t="shared" si="69"/>
        <v>0</v>
      </c>
      <c r="DV54" s="97">
        <f t="shared" si="70"/>
        <v>0</v>
      </c>
      <c r="DW54" s="102"/>
      <c r="DX54" s="101"/>
      <c r="DY54" s="78"/>
      <c r="DZ54" s="95">
        <f t="shared" si="309"/>
        <v>31</v>
      </c>
      <c r="EA54" s="96">
        <f t="shared" si="72"/>
        <v>0</v>
      </c>
      <c r="EB54" s="97">
        <f t="shared" si="73"/>
        <v>0</v>
      </c>
      <c r="EC54" s="102"/>
      <c r="ED54" s="101"/>
      <c r="EE54" s="78"/>
      <c r="EF54" s="95">
        <f t="shared" si="310"/>
        <v>31</v>
      </c>
      <c r="EG54" s="96">
        <f t="shared" si="75"/>
        <v>0</v>
      </c>
      <c r="EH54" s="97">
        <f t="shared" si="76"/>
        <v>0</v>
      </c>
      <c r="EI54" s="102"/>
      <c r="EJ54" s="101"/>
      <c r="EK54" s="78"/>
      <c r="EL54" s="95">
        <f t="shared" si="311"/>
        <v>31</v>
      </c>
      <c r="EM54" s="96">
        <f t="shared" si="78"/>
        <v>0</v>
      </c>
      <c r="EN54" s="97">
        <f t="shared" si="79"/>
        <v>0</v>
      </c>
      <c r="EO54" s="102"/>
      <c r="EP54" s="101"/>
      <c r="EQ54" s="78"/>
      <c r="ER54" s="95">
        <f t="shared" si="312"/>
        <v>31</v>
      </c>
      <c r="ES54" s="96">
        <f t="shared" si="81"/>
        <v>0</v>
      </c>
      <c r="ET54" s="97">
        <f t="shared" si="82"/>
        <v>0</v>
      </c>
      <c r="EU54" s="102"/>
      <c r="EV54" s="101"/>
      <c r="EW54" s="78"/>
      <c r="EX54" s="95">
        <f t="shared" si="313"/>
        <v>31</v>
      </c>
      <c r="EY54" s="96">
        <f t="shared" si="84"/>
        <v>0</v>
      </c>
      <c r="EZ54" s="97">
        <f t="shared" si="85"/>
        <v>0</v>
      </c>
      <c r="FA54" s="102"/>
      <c r="FB54" s="101"/>
      <c r="FC54" s="78"/>
      <c r="FD54" s="95">
        <f t="shared" si="314"/>
        <v>31</v>
      </c>
      <c r="FE54" s="96">
        <f t="shared" si="87"/>
        <v>0</v>
      </c>
      <c r="FF54" s="97">
        <f t="shared" si="88"/>
        <v>0</v>
      </c>
      <c r="FG54" s="102"/>
      <c r="FH54" s="97"/>
      <c r="FI54" s="103"/>
      <c r="FJ54" s="97"/>
      <c r="FK54" s="48" t="str">
        <f t="shared" si="327"/>
        <v>5/1/2011</v>
      </c>
      <c r="FL54" s="171" t="e">
        <f t="shared" si="315"/>
        <v>#DIV/0!</v>
      </c>
      <c r="FM54" s="95">
        <f t="shared" si="328"/>
        <v>31</v>
      </c>
      <c r="FN54" s="96">
        <f t="shared" si="329"/>
        <v>1</v>
      </c>
      <c r="FO54" s="97">
        <f t="shared" si="316"/>
        <v>1</v>
      </c>
      <c r="FP54" s="102"/>
      <c r="FR54" s="52">
        <f t="shared" si="17"/>
        <v>5</v>
      </c>
      <c r="FS54" s="169">
        <f t="shared" si="342"/>
        <v>1</v>
      </c>
      <c r="FT54" s="168" t="s">
        <v>98</v>
      </c>
      <c r="FU54" s="170">
        <f t="shared" si="18"/>
        <v>2011</v>
      </c>
    </row>
    <row r="55" spans="1:177" s="104" customFormat="1">
      <c r="A55" s="182">
        <f>A54+30</f>
        <v>40724</v>
      </c>
      <c r="B55" s="183">
        <f t="shared" si="330"/>
        <v>0</v>
      </c>
      <c r="C55" s="79">
        <v>0</v>
      </c>
      <c r="D55" s="216" t="e">
        <f t="shared" si="331"/>
        <v>#DIV/0!</v>
      </c>
      <c r="E55" s="217" t="e">
        <f t="shared" si="317"/>
        <v>#DIV/0!</v>
      </c>
      <c r="F55" s="217" t="e">
        <f t="shared" si="284"/>
        <v>#DIV/0!</v>
      </c>
      <c r="G55" s="217" t="e">
        <f t="shared" si="318"/>
        <v>#DIV/0!</v>
      </c>
      <c r="H55" s="217" t="e">
        <f t="shared" si="319"/>
        <v>#DIV/0!</v>
      </c>
      <c r="I55" s="217" t="e">
        <f t="shared" si="320"/>
        <v>#DIV/0!</v>
      </c>
      <c r="J55" s="217" t="e">
        <f t="shared" si="285"/>
        <v>#DIV/0!</v>
      </c>
      <c r="K55" s="217" t="e">
        <f t="shared" ref="K55:K61" si="346">MAX(I55:J55)</f>
        <v>#DIV/0!</v>
      </c>
      <c r="L55" s="217" t="e">
        <f t="shared" si="287"/>
        <v>#DIV/0!</v>
      </c>
      <c r="M55" s="217" t="e">
        <f t="shared" ref="M55:M60" si="347">G55+L55</f>
        <v>#DIV/0!</v>
      </c>
      <c r="N55" s="218" t="e">
        <f t="shared" si="322"/>
        <v>#DIV/0!</v>
      </c>
      <c r="O55" s="99"/>
      <c r="P55" s="81" t="e">
        <f t="shared" si="323"/>
        <v>#DIV/0!</v>
      </c>
      <c r="Q55" s="122" t="e">
        <f t="shared" si="332"/>
        <v>#DIV/0!</v>
      </c>
      <c r="R55" s="100" t="e">
        <f t="shared" si="3"/>
        <v>#DIV/0!</v>
      </c>
      <c r="S55" s="82" t="e">
        <f t="shared" si="333"/>
        <v>#DIV/0!</v>
      </c>
      <c r="T55" s="84" t="e">
        <f t="shared" si="96"/>
        <v>#DIV/0!</v>
      </c>
      <c r="U55" s="89" t="e">
        <f>SUM(B55+(((AW55/30)*(30-27))+((#REF!/30)*(30-0))+((#REF!/30)*(30-0))+((#REF!/30)*(30-0))-((#REF!/30)*(30-0))-((#REF!/30)*(30-0))-((#REF!/30)*(30-0))-((#REF!/30)*(30-0))-((#REF!/30)*(30-0))-((#REF!/30)*(30-0))-((#REF!/30)*(30-0))))</f>
        <v>#REF!</v>
      </c>
      <c r="V55" s="90" t="e">
        <f t="shared" si="288"/>
        <v>#REF!</v>
      </c>
      <c r="W55" s="90" t="e">
        <f t="shared" si="324"/>
        <v>#REF!</v>
      </c>
      <c r="X55" s="90" t="e">
        <f t="shared" si="334"/>
        <v>#REF!</v>
      </c>
      <c r="Y55" s="90"/>
      <c r="Z55" s="88">
        <f t="shared" si="289"/>
        <v>0</v>
      </c>
      <c r="AA55" s="89">
        <f t="shared" si="290"/>
        <v>0</v>
      </c>
      <c r="AB55" s="90" t="e">
        <f t="shared" si="291"/>
        <v>#DIV/0!</v>
      </c>
      <c r="AC55" s="122" t="e">
        <f t="shared" si="335"/>
        <v>#DIV/0!</v>
      </c>
      <c r="AD55" s="100" t="e">
        <f t="shared" si="292"/>
        <v>#DIV/0!</v>
      </c>
      <c r="AE55" s="82" t="e">
        <f t="shared" si="336"/>
        <v>#DIV/0!</v>
      </c>
      <c r="AF55" s="84" t="e">
        <f t="shared" si="293"/>
        <v>#DIV/0!</v>
      </c>
      <c r="AG55" s="90"/>
      <c r="AH55" s="91" t="e">
        <f t="shared" si="294"/>
        <v>#DIV/0!</v>
      </c>
      <c r="AI55" s="90"/>
      <c r="AJ55" s="88" t="e">
        <f t="shared" si="337"/>
        <v>#DIV/0!</v>
      </c>
      <c r="AK55" s="89">
        <f t="shared" si="338"/>
        <v>0</v>
      </c>
      <c r="AL55" s="90" t="e">
        <f t="shared" si="345"/>
        <v>#DIV/0!</v>
      </c>
      <c r="AM55" s="82" t="e">
        <f t="shared" si="343"/>
        <v>#DIV/0!</v>
      </c>
      <c r="AN55" s="90" t="e">
        <f t="shared" si="340"/>
        <v>#DIV/0!</v>
      </c>
      <c r="AO55" s="82" t="e">
        <f t="shared" si="344"/>
        <v>#DIV/0!</v>
      </c>
      <c r="AP55" s="84" t="e">
        <f t="shared" si="341"/>
        <v>#DIV/0!</v>
      </c>
      <c r="AQ55" s="90"/>
      <c r="AR55" s="91" t="e">
        <f t="shared" si="325"/>
        <v>#DIV/0!</v>
      </c>
      <c r="AS55" s="90"/>
      <c r="AT55" s="92">
        <f t="shared" si="326"/>
        <v>0</v>
      </c>
      <c r="AU55" s="93">
        <f t="shared" si="295"/>
        <v>0</v>
      </c>
      <c r="AV55" s="101"/>
      <c r="AW55" s="78"/>
      <c r="AX55" s="95">
        <f t="shared" si="296"/>
        <v>30</v>
      </c>
      <c r="AY55" s="96">
        <f t="shared" si="33"/>
        <v>0</v>
      </c>
      <c r="AZ55" s="97">
        <f t="shared" si="34"/>
        <v>0</v>
      </c>
      <c r="BA55" s="102"/>
      <c r="BB55" s="101"/>
      <c r="BC55" s="78"/>
      <c r="BD55" s="95">
        <f t="shared" si="297"/>
        <v>30</v>
      </c>
      <c r="BE55" s="96">
        <f t="shared" si="36"/>
        <v>0</v>
      </c>
      <c r="BF55" s="97">
        <f t="shared" si="37"/>
        <v>0</v>
      </c>
      <c r="BG55" s="102"/>
      <c r="BH55" s="101"/>
      <c r="BI55" s="78"/>
      <c r="BJ55" s="95">
        <f t="shared" si="298"/>
        <v>30</v>
      </c>
      <c r="BK55" s="96">
        <f t="shared" si="39"/>
        <v>0</v>
      </c>
      <c r="BL55" s="97">
        <f t="shared" si="40"/>
        <v>0</v>
      </c>
      <c r="BM55" s="102"/>
      <c r="BN55" s="101"/>
      <c r="BO55" s="78"/>
      <c r="BP55" s="95">
        <f t="shared" si="299"/>
        <v>30</v>
      </c>
      <c r="BQ55" s="96">
        <f t="shared" si="42"/>
        <v>0</v>
      </c>
      <c r="BR55" s="97">
        <f t="shared" si="43"/>
        <v>0</v>
      </c>
      <c r="BS55" s="102"/>
      <c r="BT55" s="101"/>
      <c r="BU55" s="78"/>
      <c r="BV55" s="95">
        <f t="shared" si="300"/>
        <v>30</v>
      </c>
      <c r="BW55" s="96">
        <f t="shared" si="45"/>
        <v>0</v>
      </c>
      <c r="BX55" s="97">
        <f t="shared" si="46"/>
        <v>0</v>
      </c>
      <c r="BY55" s="102"/>
      <c r="BZ55" s="101"/>
      <c r="CA55" s="78"/>
      <c r="CB55" s="95">
        <f t="shared" si="301"/>
        <v>30</v>
      </c>
      <c r="CC55" s="96">
        <f t="shared" si="48"/>
        <v>0</v>
      </c>
      <c r="CD55" s="97">
        <f t="shared" si="49"/>
        <v>0</v>
      </c>
      <c r="CE55" s="102"/>
      <c r="CF55" s="101"/>
      <c r="CG55" s="78"/>
      <c r="CH55" s="95">
        <f t="shared" si="302"/>
        <v>30</v>
      </c>
      <c r="CI55" s="96">
        <f t="shared" si="51"/>
        <v>0</v>
      </c>
      <c r="CJ55" s="97">
        <f t="shared" si="52"/>
        <v>0</v>
      </c>
      <c r="CK55" s="102"/>
      <c r="CL55" s="101"/>
      <c r="CM55" s="78"/>
      <c r="CN55" s="95">
        <f t="shared" si="303"/>
        <v>30</v>
      </c>
      <c r="CO55" s="96">
        <f t="shared" si="54"/>
        <v>0</v>
      </c>
      <c r="CP55" s="97">
        <f t="shared" si="55"/>
        <v>0</v>
      </c>
      <c r="CQ55" s="102"/>
      <c r="CR55" s="101"/>
      <c r="CS55" s="78"/>
      <c r="CT55" s="95">
        <f t="shared" si="304"/>
        <v>30</v>
      </c>
      <c r="CU55" s="96">
        <f t="shared" si="57"/>
        <v>0</v>
      </c>
      <c r="CV55" s="97">
        <f t="shared" si="58"/>
        <v>0</v>
      </c>
      <c r="CW55" s="102"/>
      <c r="CX55" s="101"/>
      <c r="CY55" s="78"/>
      <c r="CZ55" s="95">
        <f t="shared" si="305"/>
        <v>30</v>
      </c>
      <c r="DA55" s="96">
        <f t="shared" si="60"/>
        <v>0</v>
      </c>
      <c r="DB55" s="97">
        <f t="shared" si="61"/>
        <v>0</v>
      </c>
      <c r="DC55" s="97"/>
      <c r="DD55" s="103"/>
      <c r="DE55" s="97"/>
      <c r="DF55" s="101"/>
      <c r="DG55" s="78"/>
      <c r="DH55" s="95">
        <f t="shared" si="306"/>
        <v>30</v>
      </c>
      <c r="DI55" s="96">
        <f t="shared" si="63"/>
        <v>0</v>
      </c>
      <c r="DJ55" s="97">
        <f t="shared" si="64"/>
        <v>0</v>
      </c>
      <c r="DK55" s="102"/>
      <c r="DL55" s="101"/>
      <c r="DM55" s="78"/>
      <c r="DN55" s="95">
        <f t="shared" si="307"/>
        <v>30</v>
      </c>
      <c r="DO55" s="96">
        <f t="shared" si="66"/>
        <v>0</v>
      </c>
      <c r="DP55" s="97">
        <f t="shared" si="67"/>
        <v>0</v>
      </c>
      <c r="DQ55" s="102"/>
      <c r="DR55" s="101"/>
      <c r="DS55" s="78"/>
      <c r="DT55" s="95">
        <f t="shared" si="308"/>
        <v>30</v>
      </c>
      <c r="DU55" s="96">
        <f t="shared" si="69"/>
        <v>0</v>
      </c>
      <c r="DV55" s="97">
        <f t="shared" si="70"/>
        <v>0</v>
      </c>
      <c r="DW55" s="102"/>
      <c r="DX55" s="101"/>
      <c r="DY55" s="78"/>
      <c r="DZ55" s="95">
        <f t="shared" si="309"/>
        <v>30</v>
      </c>
      <c r="EA55" s="96">
        <f t="shared" si="72"/>
        <v>0</v>
      </c>
      <c r="EB55" s="97">
        <f t="shared" si="73"/>
        <v>0</v>
      </c>
      <c r="EC55" s="102"/>
      <c r="ED55" s="101"/>
      <c r="EE55" s="78"/>
      <c r="EF55" s="95">
        <f t="shared" si="310"/>
        <v>30</v>
      </c>
      <c r="EG55" s="96">
        <f t="shared" si="75"/>
        <v>0</v>
      </c>
      <c r="EH55" s="97">
        <f t="shared" si="76"/>
        <v>0</v>
      </c>
      <c r="EI55" s="102"/>
      <c r="EJ55" s="101"/>
      <c r="EK55" s="78"/>
      <c r="EL55" s="95">
        <f t="shared" si="311"/>
        <v>30</v>
      </c>
      <c r="EM55" s="96">
        <f t="shared" si="78"/>
        <v>0</v>
      </c>
      <c r="EN55" s="97">
        <f t="shared" si="79"/>
        <v>0</v>
      </c>
      <c r="EO55" s="102"/>
      <c r="EP55" s="101"/>
      <c r="EQ55" s="78"/>
      <c r="ER55" s="95">
        <f t="shared" si="312"/>
        <v>30</v>
      </c>
      <c r="ES55" s="96">
        <f t="shared" si="81"/>
        <v>0</v>
      </c>
      <c r="ET55" s="97">
        <f t="shared" si="82"/>
        <v>0</v>
      </c>
      <c r="EU55" s="102"/>
      <c r="EV55" s="101"/>
      <c r="EW55" s="78"/>
      <c r="EX55" s="95">
        <f t="shared" si="313"/>
        <v>30</v>
      </c>
      <c r="EY55" s="96">
        <f t="shared" si="84"/>
        <v>0</v>
      </c>
      <c r="EZ55" s="97">
        <f t="shared" si="85"/>
        <v>0</v>
      </c>
      <c r="FA55" s="102"/>
      <c r="FB55" s="101"/>
      <c r="FC55" s="78"/>
      <c r="FD55" s="95">
        <f t="shared" si="314"/>
        <v>30</v>
      </c>
      <c r="FE55" s="96">
        <f t="shared" si="87"/>
        <v>0</v>
      </c>
      <c r="FF55" s="97">
        <f t="shared" si="88"/>
        <v>0</v>
      </c>
      <c r="FG55" s="102"/>
      <c r="FH55" s="97"/>
      <c r="FI55" s="103"/>
      <c r="FJ55" s="97"/>
      <c r="FK55" s="48" t="str">
        <f t="shared" si="327"/>
        <v>6/1/2011</v>
      </c>
      <c r="FL55" s="171" t="e">
        <f t="shared" si="315"/>
        <v>#DIV/0!</v>
      </c>
      <c r="FM55" s="95">
        <f t="shared" si="328"/>
        <v>30</v>
      </c>
      <c r="FN55" s="96">
        <f t="shared" si="329"/>
        <v>1</v>
      </c>
      <c r="FO55" s="97">
        <f t="shared" si="316"/>
        <v>1</v>
      </c>
      <c r="FP55" s="102"/>
      <c r="FR55" s="52">
        <f t="shared" si="17"/>
        <v>6</v>
      </c>
      <c r="FS55" s="169">
        <f t="shared" si="342"/>
        <v>1</v>
      </c>
      <c r="FT55" s="168" t="s">
        <v>98</v>
      </c>
      <c r="FU55" s="170">
        <f t="shared" si="18"/>
        <v>2011</v>
      </c>
    </row>
    <row r="56" spans="1:177" s="104" customFormat="1">
      <c r="A56" s="182">
        <f>A55+31</f>
        <v>40755</v>
      </c>
      <c r="B56" s="183">
        <f t="shared" si="330"/>
        <v>0</v>
      </c>
      <c r="C56" s="79">
        <v>0</v>
      </c>
      <c r="D56" s="216" t="e">
        <f t="shared" si="331"/>
        <v>#DIV/0!</v>
      </c>
      <c r="E56" s="217" t="e">
        <f t="shared" si="317"/>
        <v>#DIV/0!</v>
      </c>
      <c r="F56" s="217" t="e">
        <f t="shared" si="284"/>
        <v>#DIV/0!</v>
      </c>
      <c r="G56" s="217" t="e">
        <f t="shared" si="318"/>
        <v>#DIV/0!</v>
      </c>
      <c r="H56" s="217" t="e">
        <f t="shared" si="319"/>
        <v>#DIV/0!</v>
      </c>
      <c r="I56" s="217" t="e">
        <f t="shared" si="320"/>
        <v>#DIV/0!</v>
      </c>
      <c r="J56" s="217" t="e">
        <f t="shared" si="285"/>
        <v>#DIV/0!</v>
      </c>
      <c r="K56" s="217" t="e">
        <f t="shared" si="346"/>
        <v>#DIV/0!</v>
      </c>
      <c r="L56" s="217" t="e">
        <f t="shared" si="287"/>
        <v>#DIV/0!</v>
      </c>
      <c r="M56" s="217" t="e">
        <f t="shared" si="347"/>
        <v>#DIV/0!</v>
      </c>
      <c r="N56" s="218" t="e">
        <f t="shared" si="322"/>
        <v>#DIV/0!</v>
      </c>
      <c r="O56" s="99"/>
      <c r="P56" s="81" t="e">
        <f t="shared" si="323"/>
        <v>#DIV/0!</v>
      </c>
      <c r="Q56" s="122" t="e">
        <f t="shared" si="332"/>
        <v>#DIV/0!</v>
      </c>
      <c r="R56" s="100" t="e">
        <f t="shared" si="3"/>
        <v>#DIV/0!</v>
      </c>
      <c r="S56" s="82" t="e">
        <f t="shared" si="333"/>
        <v>#DIV/0!</v>
      </c>
      <c r="T56" s="84" t="e">
        <f t="shared" si="96"/>
        <v>#DIV/0!</v>
      </c>
      <c r="U56" s="89" t="e">
        <f>SUM(B56+(((AW56/31)*(31-22))+((#REF!/31)*(31-0))+((#REF!/31)*(31-0))+((#REF!/31)*(31-0))-((#REF!/31)*(31-0))-((#REF!/31)*(31-0))-((#REF!/31)*(31-0))-((#REF!/31)*(31-0))-((#REF!/31)*(31-0))-((#REF!/31)*(31-0))-((#REF!/31)*(31-0))))</f>
        <v>#REF!</v>
      </c>
      <c r="V56" s="90" t="e">
        <f t="shared" si="288"/>
        <v>#REF!</v>
      </c>
      <c r="W56" s="90" t="e">
        <f t="shared" si="324"/>
        <v>#REF!</v>
      </c>
      <c r="X56" s="90" t="e">
        <f t="shared" si="334"/>
        <v>#REF!</v>
      </c>
      <c r="Y56" s="90"/>
      <c r="Z56" s="88">
        <f t="shared" si="289"/>
        <v>0</v>
      </c>
      <c r="AA56" s="89">
        <f t="shared" si="290"/>
        <v>0</v>
      </c>
      <c r="AB56" s="90" t="e">
        <f t="shared" si="291"/>
        <v>#DIV/0!</v>
      </c>
      <c r="AC56" s="122" t="e">
        <f t="shared" si="335"/>
        <v>#DIV/0!</v>
      </c>
      <c r="AD56" s="100" t="e">
        <f t="shared" si="292"/>
        <v>#DIV/0!</v>
      </c>
      <c r="AE56" s="82" t="e">
        <f t="shared" si="336"/>
        <v>#DIV/0!</v>
      </c>
      <c r="AF56" s="84" t="e">
        <f t="shared" si="293"/>
        <v>#DIV/0!</v>
      </c>
      <c r="AG56" s="90"/>
      <c r="AH56" s="91" t="e">
        <f t="shared" si="294"/>
        <v>#DIV/0!</v>
      </c>
      <c r="AI56" s="90"/>
      <c r="AJ56" s="88" t="e">
        <f t="shared" si="337"/>
        <v>#DIV/0!</v>
      </c>
      <c r="AK56" s="89">
        <f t="shared" si="338"/>
        <v>0</v>
      </c>
      <c r="AL56" s="90" t="e">
        <f t="shared" si="345"/>
        <v>#DIV/0!</v>
      </c>
      <c r="AM56" s="82" t="e">
        <f t="shared" si="343"/>
        <v>#DIV/0!</v>
      </c>
      <c r="AN56" s="90" t="e">
        <f t="shared" si="340"/>
        <v>#DIV/0!</v>
      </c>
      <c r="AO56" s="82" t="e">
        <f t="shared" si="344"/>
        <v>#DIV/0!</v>
      </c>
      <c r="AP56" s="84" t="e">
        <f t="shared" si="341"/>
        <v>#DIV/0!</v>
      </c>
      <c r="AQ56" s="90"/>
      <c r="AR56" s="91" t="e">
        <f t="shared" si="325"/>
        <v>#DIV/0!</v>
      </c>
      <c r="AS56" s="90"/>
      <c r="AT56" s="92">
        <f t="shared" si="326"/>
        <v>0</v>
      </c>
      <c r="AU56" s="93">
        <f t="shared" si="295"/>
        <v>0</v>
      </c>
      <c r="AV56" s="101"/>
      <c r="AW56" s="78"/>
      <c r="AX56" s="95">
        <f t="shared" si="296"/>
        <v>31</v>
      </c>
      <c r="AY56" s="96">
        <f t="shared" si="33"/>
        <v>0</v>
      </c>
      <c r="AZ56" s="97">
        <f t="shared" si="34"/>
        <v>0</v>
      </c>
      <c r="BA56" s="102"/>
      <c r="BB56" s="101"/>
      <c r="BC56" s="78"/>
      <c r="BD56" s="95">
        <f t="shared" si="297"/>
        <v>31</v>
      </c>
      <c r="BE56" s="96">
        <f t="shared" si="36"/>
        <v>0</v>
      </c>
      <c r="BF56" s="97">
        <f t="shared" si="37"/>
        <v>0</v>
      </c>
      <c r="BG56" s="102"/>
      <c r="BH56" s="101"/>
      <c r="BI56" s="78"/>
      <c r="BJ56" s="95">
        <f t="shared" si="298"/>
        <v>31</v>
      </c>
      <c r="BK56" s="96">
        <f t="shared" si="39"/>
        <v>0</v>
      </c>
      <c r="BL56" s="97">
        <f t="shared" si="40"/>
        <v>0</v>
      </c>
      <c r="BM56" s="102"/>
      <c r="BN56" s="101"/>
      <c r="BO56" s="78"/>
      <c r="BP56" s="95">
        <f t="shared" si="299"/>
        <v>31</v>
      </c>
      <c r="BQ56" s="96">
        <f t="shared" si="42"/>
        <v>0</v>
      </c>
      <c r="BR56" s="97">
        <f t="shared" si="43"/>
        <v>0</v>
      </c>
      <c r="BS56" s="102"/>
      <c r="BT56" s="101"/>
      <c r="BU56" s="78"/>
      <c r="BV56" s="95">
        <f t="shared" si="300"/>
        <v>31</v>
      </c>
      <c r="BW56" s="96">
        <f t="shared" si="45"/>
        <v>0</v>
      </c>
      <c r="BX56" s="97">
        <f t="shared" si="46"/>
        <v>0</v>
      </c>
      <c r="BY56" s="102"/>
      <c r="BZ56" s="101"/>
      <c r="CA56" s="78"/>
      <c r="CB56" s="95">
        <f t="shared" si="301"/>
        <v>31</v>
      </c>
      <c r="CC56" s="96">
        <f t="shared" si="48"/>
        <v>0</v>
      </c>
      <c r="CD56" s="97">
        <f t="shared" si="49"/>
        <v>0</v>
      </c>
      <c r="CE56" s="102"/>
      <c r="CF56" s="101"/>
      <c r="CG56" s="78"/>
      <c r="CH56" s="95">
        <f t="shared" si="302"/>
        <v>31</v>
      </c>
      <c r="CI56" s="96">
        <f t="shared" si="51"/>
        <v>0</v>
      </c>
      <c r="CJ56" s="97">
        <f t="shared" si="52"/>
        <v>0</v>
      </c>
      <c r="CK56" s="102"/>
      <c r="CL56" s="101"/>
      <c r="CM56" s="78"/>
      <c r="CN56" s="95">
        <f t="shared" si="303"/>
        <v>31</v>
      </c>
      <c r="CO56" s="96">
        <f t="shared" si="54"/>
        <v>0</v>
      </c>
      <c r="CP56" s="97">
        <f t="shared" si="55"/>
        <v>0</v>
      </c>
      <c r="CQ56" s="102"/>
      <c r="CR56" s="101"/>
      <c r="CS56" s="78"/>
      <c r="CT56" s="95">
        <f t="shared" si="304"/>
        <v>31</v>
      </c>
      <c r="CU56" s="96">
        <f t="shared" si="57"/>
        <v>0</v>
      </c>
      <c r="CV56" s="97">
        <f t="shared" si="58"/>
        <v>0</v>
      </c>
      <c r="CW56" s="102"/>
      <c r="CX56" s="101"/>
      <c r="CY56" s="78"/>
      <c r="CZ56" s="95">
        <f t="shared" si="305"/>
        <v>31</v>
      </c>
      <c r="DA56" s="96">
        <f t="shared" si="60"/>
        <v>0</v>
      </c>
      <c r="DB56" s="97">
        <f t="shared" si="61"/>
        <v>0</v>
      </c>
      <c r="DC56" s="97"/>
      <c r="DD56" s="103"/>
      <c r="DE56" s="97"/>
      <c r="DF56" s="101"/>
      <c r="DG56" s="78"/>
      <c r="DH56" s="95">
        <f t="shared" si="306"/>
        <v>31</v>
      </c>
      <c r="DI56" s="96">
        <f t="shared" si="63"/>
        <v>0</v>
      </c>
      <c r="DJ56" s="97">
        <f t="shared" si="64"/>
        <v>0</v>
      </c>
      <c r="DK56" s="102"/>
      <c r="DL56" s="101"/>
      <c r="DM56" s="78"/>
      <c r="DN56" s="95">
        <f t="shared" si="307"/>
        <v>31</v>
      </c>
      <c r="DO56" s="96">
        <f t="shared" si="66"/>
        <v>0</v>
      </c>
      <c r="DP56" s="97">
        <f t="shared" si="67"/>
        <v>0</v>
      </c>
      <c r="DQ56" s="102"/>
      <c r="DR56" s="101"/>
      <c r="DS56" s="78"/>
      <c r="DT56" s="95">
        <f t="shared" si="308"/>
        <v>31</v>
      </c>
      <c r="DU56" s="96">
        <f t="shared" si="69"/>
        <v>0</v>
      </c>
      <c r="DV56" s="97">
        <f t="shared" si="70"/>
        <v>0</v>
      </c>
      <c r="DW56" s="102"/>
      <c r="DX56" s="101"/>
      <c r="DY56" s="78"/>
      <c r="DZ56" s="95">
        <f t="shared" si="309"/>
        <v>31</v>
      </c>
      <c r="EA56" s="96">
        <f t="shared" si="72"/>
        <v>0</v>
      </c>
      <c r="EB56" s="97">
        <f t="shared" si="73"/>
        <v>0</v>
      </c>
      <c r="EC56" s="102"/>
      <c r="ED56" s="101"/>
      <c r="EE56" s="78"/>
      <c r="EF56" s="95">
        <f t="shared" si="310"/>
        <v>31</v>
      </c>
      <c r="EG56" s="96">
        <f t="shared" si="75"/>
        <v>0</v>
      </c>
      <c r="EH56" s="97">
        <f t="shared" si="76"/>
        <v>0</v>
      </c>
      <c r="EI56" s="102"/>
      <c r="EJ56" s="101"/>
      <c r="EK56" s="78"/>
      <c r="EL56" s="95">
        <f t="shared" si="311"/>
        <v>31</v>
      </c>
      <c r="EM56" s="96">
        <f t="shared" si="78"/>
        <v>0</v>
      </c>
      <c r="EN56" s="97">
        <f t="shared" si="79"/>
        <v>0</v>
      </c>
      <c r="EO56" s="102"/>
      <c r="EP56" s="101"/>
      <c r="EQ56" s="78"/>
      <c r="ER56" s="95">
        <f t="shared" si="312"/>
        <v>31</v>
      </c>
      <c r="ES56" s="96">
        <f t="shared" si="81"/>
        <v>0</v>
      </c>
      <c r="ET56" s="97">
        <f t="shared" si="82"/>
        <v>0</v>
      </c>
      <c r="EU56" s="102"/>
      <c r="EV56" s="101"/>
      <c r="EW56" s="78"/>
      <c r="EX56" s="95">
        <f t="shared" si="313"/>
        <v>31</v>
      </c>
      <c r="EY56" s="96">
        <f t="shared" si="84"/>
        <v>0</v>
      </c>
      <c r="EZ56" s="97">
        <f t="shared" si="85"/>
        <v>0</v>
      </c>
      <c r="FA56" s="102"/>
      <c r="FB56" s="101"/>
      <c r="FC56" s="78"/>
      <c r="FD56" s="95">
        <f t="shared" si="314"/>
        <v>31</v>
      </c>
      <c r="FE56" s="96">
        <f t="shared" si="87"/>
        <v>0</v>
      </c>
      <c r="FF56" s="97">
        <f t="shared" si="88"/>
        <v>0</v>
      </c>
      <c r="FG56" s="102"/>
      <c r="FH56" s="97"/>
      <c r="FI56" s="103"/>
      <c r="FJ56" s="97"/>
      <c r="FK56" s="48" t="str">
        <f t="shared" si="327"/>
        <v>7/1/2011</v>
      </c>
      <c r="FL56" s="171" t="e">
        <f t="shared" si="315"/>
        <v>#DIV/0!</v>
      </c>
      <c r="FM56" s="95">
        <f t="shared" si="328"/>
        <v>31</v>
      </c>
      <c r="FN56" s="96">
        <f t="shared" si="329"/>
        <v>1</v>
      </c>
      <c r="FO56" s="97">
        <f t="shared" si="316"/>
        <v>1</v>
      </c>
      <c r="FP56" s="102"/>
      <c r="FR56" s="52">
        <f t="shared" si="17"/>
        <v>7</v>
      </c>
      <c r="FS56" s="169">
        <f t="shared" si="342"/>
        <v>1</v>
      </c>
      <c r="FT56" s="168" t="s">
        <v>98</v>
      </c>
      <c r="FU56" s="170">
        <f t="shared" si="18"/>
        <v>2011</v>
      </c>
    </row>
    <row r="57" spans="1:177" s="104" customFormat="1">
      <c r="A57" s="182">
        <f>A56+31</f>
        <v>40786</v>
      </c>
      <c r="B57" s="183">
        <f t="shared" si="330"/>
        <v>0</v>
      </c>
      <c r="C57" s="79">
        <v>0</v>
      </c>
      <c r="D57" s="216" t="e">
        <f t="shared" si="331"/>
        <v>#DIV/0!</v>
      </c>
      <c r="E57" s="217" t="e">
        <f t="shared" si="317"/>
        <v>#DIV/0!</v>
      </c>
      <c r="F57" s="217" t="e">
        <f t="shared" si="284"/>
        <v>#DIV/0!</v>
      </c>
      <c r="G57" s="217" t="e">
        <f t="shared" si="318"/>
        <v>#DIV/0!</v>
      </c>
      <c r="H57" s="217" t="e">
        <f t="shared" si="319"/>
        <v>#DIV/0!</v>
      </c>
      <c r="I57" s="217" t="e">
        <f t="shared" si="320"/>
        <v>#DIV/0!</v>
      </c>
      <c r="J57" s="217" t="e">
        <f t="shared" si="285"/>
        <v>#DIV/0!</v>
      </c>
      <c r="K57" s="217" t="e">
        <f t="shared" si="346"/>
        <v>#DIV/0!</v>
      </c>
      <c r="L57" s="217" t="e">
        <f t="shared" si="287"/>
        <v>#DIV/0!</v>
      </c>
      <c r="M57" s="217" t="e">
        <f t="shared" si="347"/>
        <v>#DIV/0!</v>
      </c>
      <c r="N57" s="218" t="e">
        <f t="shared" si="322"/>
        <v>#DIV/0!</v>
      </c>
      <c r="O57" s="99"/>
      <c r="P57" s="81" t="e">
        <f t="shared" si="323"/>
        <v>#DIV/0!</v>
      </c>
      <c r="Q57" s="122" t="e">
        <f t="shared" si="332"/>
        <v>#DIV/0!</v>
      </c>
      <c r="R57" s="100" t="e">
        <f t="shared" si="3"/>
        <v>#DIV/0!</v>
      </c>
      <c r="S57" s="82" t="e">
        <f t="shared" si="333"/>
        <v>#DIV/0!</v>
      </c>
      <c r="T57" s="84" t="e">
        <f t="shared" si="96"/>
        <v>#DIV/0!</v>
      </c>
      <c r="U57" s="89" t="e">
        <f>SUM(B57+(((AW57/31)*(31-0))+((#REF!/31)*(31-0))+((#REF!/31)*(31-0))+((#REF!/31)*(31-0))-((#REF!/31)*(31-0))-((#REF!/31)*(31-0))-((#REF!/31)*(31-0))-((#REF!/31)*(31-0))-((#REF!/31)*(31-0))-((#REF!/31)*(31-0))-((#REF!/31)*(31-0))))</f>
        <v>#REF!</v>
      </c>
      <c r="V57" s="90" t="e">
        <f t="shared" si="288"/>
        <v>#REF!</v>
      </c>
      <c r="W57" s="90" t="e">
        <f t="shared" si="324"/>
        <v>#REF!</v>
      </c>
      <c r="X57" s="90" t="e">
        <f t="shared" si="334"/>
        <v>#REF!</v>
      </c>
      <c r="Y57" s="90"/>
      <c r="Z57" s="88">
        <f t="shared" si="289"/>
        <v>0</v>
      </c>
      <c r="AA57" s="89">
        <f t="shared" si="290"/>
        <v>0</v>
      </c>
      <c r="AB57" s="90" t="e">
        <f t="shared" si="291"/>
        <v>#DIV/0!</v>
      </c>
      <c r="AC57" s="122" t="e">
        <f t="shared" si="335"/>
        <v>#DIV/0!</v>
      </c>
      <c r="AD57" s="100" t="e">
        <f t="shared" si="292"/>
        <v>#DIV/0!</v>
      </c>
      <c r="AE57" s="82" t="e">
        <f t="shared" si="336"/>
        <v>#DIV/0!</v>
      </c>
      <c r="AF57" s="84" t="e">
        <f t="shared" si="293"/>
        <v>#DIV/0!</v>
      </c>
      <c r="AG57" s="90"/>
      <c r="AH57" s="91" t="e">
        <f t="shared" si="294"/>
        <v>#DIV/0!</v>
      </c>
      <c r="AI57" s="90"/>
      <c r="AJ57" s="88" t="e">
        <f t="shared" si="337"/>
        <v>#DIV/0!</v>
      </c>
      <c r="AK57" s="89">
        <f t="shared" si="338"/>
        <v>0</v>
      </c>
      <c r="AL57" s="90" t="e">
        <f t="shared" si="345"/>
        <v>#DIV/0!</v>
      </c>
      <c r="AM57" s="82" t="e">
        <f t="shared" si="343"/>
        <v>#DIV/0!</v>
      </c>
      <c r="AN57" s="90" t="e">
        <f t="shared" si="340"/>
        <v>#DIV/0!</v>
      </c>
      <c r="AO57" s="82" t="e">
        <f t="shared" si="344"/>
        <v>#DIV/0!</v>
      </c>
      <c r="AP57" s="84" t="e">
        <f t="shared" si="341"/>
        <v>#DIV/0!</v>
      </c>
      <c r="AQ57" s="90"/>
      <c r="AR57" s="91" t="e">
        <f t="shared" si="325"/>
        <v>#DIV/0!</v>
      </c>
      <c r="AS57" s="90"/>
      <c r="AT57" s="92">
        <f t="shared" si="326"/>
        <v>0</v>
      </c>
      <c r="AU57" s="93">
        <f t="shared" si="295"/>
        <v>0</v>
      </c>
      <c r="AV57" s="101"/>
      <c r="AW57" s="78"/>
      <c r="AX57" s="95">
        <f t="shared" si="296"/>
        <v>31</v>
      </c>
      <c r="AY57" s="96">
        <f t="shared" si="33"/>
        <v>0</v>
      </c>
      <c r="AZ57" s="97">
        <f t="shared" si="34"/>
        <v>0</v>
      </c>
      <c r="BA57" s="102"/>
      <c r="BB57" s="101"/>
      <c r="BC57" s="78"/>
      <c r="BD57" s="95">
        <f t="shared" si="297"/>
        <v>31</v>
      </c>
      <c r="BE57" s="96">
        <f t="shared" si="36"/>
        <v>0</v>
      </c>
      <c r="BF57" s="97">
        <f t="shared" si="37"/>
        <v>0</v>
      </c>
      <c r="BG57" s="102"/>
      <c r="BH57" s="101"/>
      <c r="BI57" s="78"/>
      <c r="BJ57" s="95">
        <f t="shared" si="298"/>
        <v>31</v>
      </c>
      <c r="BK57" s="96">
        <f t="shared" si="39"/>
        <v>0</v>
      </c>
      <c r="BL57" s="97">
        <f t="shared" si="40"/>
        <v>0</v>
      </c>
      <c r="BM57" s="102"/>
      <c r="BN57" s="101"/>
      <c r="BO57" s="78"/>
      <c r="BP57" s="95">
        <f t="shared" si="299"/>
        <v>31</v>
      </c>
      <c r="BQ57" s="96">
        <f t="shared" si="42"/>
        <v>0</v>
      </c>
      <c r="BR57" s="97">
        <f t="shared" si="43"/>
        <v>0</v>
      </c>
      <c r="BS57" s="102"/>
      <c r="BT57" s="101"/>
      <c r="BU57" s="78"/>
      <c r="BV57" s="95">
        <f t="shared" si="300"/>
        <v>31</v>
      </c>
      <c r="BW57" s="96">
        <f t="shared" si="45"/>
        <v>0</v>
      </c>
      <c r="BX57" s="97">
        <f t="shared" si="46"/>
        <v>0</v>
      </c>
      <c r="BY57" s="102"/>
      <c r="BZ57" s="101"/>
      <c r="CA57" s="78"/>
      <c r="CB57" s="95">
        <f t="shared" si="301"/>
        <v>31</v>
      </c>
      <c r="CC57" s="96">
        <f t="shared" si="48"/>
        <v>0</v>
      </c>
      <c r="CD57" s="97">
        <f t="shared" si="49"/>
        <v>0</v>
      </c>
      <c r="CE57" s="102"/>
      <c r="CF57" s="101"/>
      <c r="CG57" s="78"/>
      <c r="CH57" s="95">
        <f t="shared" si="302"/>
        <v>31</v>
      </c>
      <c r="CI57" s="96">
        <f t="shared" si="51"/>
        <v>0</v>
      </c>
      <c r="CJ57" s="97">
        <f t="shared" si="52"/>
        <v>0</v>
      </c>
      <c r="CK57" s="102"/>
      <c r="CL57" s="101"/>
      <c r="CM57" s="78"/>
      <c r="CN57" s="95">
        <f t="shared" si="303"/>
        <v>31</v>
      </c>
      <c r="CO57" s="96">
        <f t="shared" si="54"/>
        <v>0</v>
      </c>
      <c r="CP57" s="97">
        <f t="shared" si="55"/>
        <v>0</v>
      </c>
      <c r="CQ57" s="102"/>
      <c r="CR57" s="101"/>
      <c r="CS57" s="78"/>
      <c r="CT57" s="95">
        <f t="shared" si="304"/>
        <v>31</v>
      </c>
      <c r="CU57" s="96">
        <f t="shared" si="57"/>
        <v>0</v>
      </c>
      <c r="CV57" s="97">
        <f t="shared" si="58"/>
        <v>0</v>
      </c>
      <c r="CW57" s="102"/>
      <c r="CX57" s="101"/>
      <c r="CY57" s="78"/>
      <c r="CZ57" s="95">
        <f t="shared" si="305"/>
        <v>31</v>
      </c>
      <c r="DA57" s="96">
        <f t="shared" si="60"/>
        <v>0</v>
      </c>
      <c r="DB57" s="97">
        <f t="shared" si="61"/>
        <v>0</v>
      </c>
      <c r="DC57" s="97"/>
      <c r="DD57" s="103"/>
      <c r="DE57" s="97"/>
      <c r="DF57" s="101"/>
      <c r="DG57" s="78"/>
      <c r="DH57" s="95">
        <f t="shared" si="306"/>
        <v>31</v>
      </c>
      <c r="DI57" s="96">
        <f t="shared" si="63"/>
        <v>0</v>
      </c>
      <c r="DJ57" s="97">
        <f t="shared" si="64"/>
        <v>0</v>
      </c>
      <c r="DK57" s="102"/>
      <c r="DL57" s="101"/>
      <c r="DM57" s="78"/>
      <c r="DN57" s="95">
        <f t="shared" si="307"/>
        <v>31</v>
      </c>
      <c r="DO57" s="96">
        <f t="shared" si="66"/>
        <v>0</v>
      </c>
      <c r="DP57" s="97">
        <f t="shared" si="67"/>
        <v>0</v>
      </c>
      <c r="DQ57" s="102"/>
      <c r="DR57" s="101"/>
      <c r="DS57" s="78"/>
      <c r="DT57" s="95">
        <f t="shared" si="308"/>
        <v>31</v>
      </c>
      <c r="DU57" s="96">
        <f t="shared" si="69"/>
        <v>0</v>
      </c>
      <c r="DV57" s="97">
        <f t="shared" si="70"/>
        <v>0</v>
      </c>
      <c r="DW57" s="102"/>
      <c r="DX57" s="101"/>
      <c r="DY57" s="78"/>
      <c r="DZ57" s="95">
        <f t="shared" si="309"/>
        <v>31</v>
      </c>
      <c r="EA57" s="96">
        <f t="shared" si="72"/>
        <v>0</v>
      </c>
      <c r="EB57" s="97">
        <f t="shared" si="73"/>
        <v>0</v>
      </c>
      <c r="EC57" s="102"/>
      <c r="ED57" s="101"/>
      <c r="EE57" s="78"/>
      <c r="EF57" s="95">
        <f t="shared" si="310"/>
        <v>31</v>
      </c>
      <c r="EG57" s="96">
        <f t="shared" si="75"/>
        <v>0</v>
      </c>
      <c r="EH57" s="97">
        <f t="shared" si="76"/>
        <v>0</v>
      </c>
      <c r="EI57" s="102"/>
      <c r="EJ57" s="101"/>
      <c r="EK57" s="78"/>
      <c r="EL57" s="95">
        <f t="shared" si="311"/>
        <v>31</v>
      </c>
      <c r="EM57" s="96">
        <f t="shared" si="78"/>
        <v>0</v>
      </c>
      <c r="EN57" s="97">
        <f t="shared" si="79"/>
        <v>0</v>
      </c>
      <c r="EO57" s="102"/>
      <c r="EP57" s="101"/>
      <c r="EQ57" s="78"/>
      <c r="ER57" s="95">
        <f t="shared" si="312"/>
        <v>31</v>
      </c>
      <c r="ES57" s="96">
        <f t="shared" si="81"/>
        <v>0</v>
      </c>
      <c r="ET57" s="97">
        <f t="shared" si="82"/>
        <v>0</v>
      </c>
      <c r="EU57" s="102"/>
      <c r="EV57" s="101"/>
      <c r="EW57" s="78"/>
      <c r="EX57" s="95">
        <f t="shared" si="313"/>
        <v>31</v>
      </c>
      <c r="EY57" s="96">
        <f t="shared" si="84"/>
        <v>0</v>
      </c>
      <c r="EZ57" s="97">
        <f t="shared" si="85"/>
        <v>0</v>
      </c>
      <c r="FA57" s="102"/>
      <c r="FB57" s="101"/>
      <c r="FC57" s="78"/>
      <c r="FD57" s="95">
        <f t="shared" si="314"/>
        <v>31</v>
      </c>
      <c r="FE57" s="96">
        <f t="shared" si="87"/>
        <v>0</v>
      </c>
      <c r="FF57" s="97">
        <f t="shared" si="88"/>
        <v>0</v>
      </c>
      <c r="FG57" s="102"/>
      <c r="FH57" s="97"/>
      <c r="FI57" s="103"/>
      <c r="FJ57" s="97"/>
      <c r="FK57" s="48" t="str">
        <f t="shared" si="327"/>
        <v>8/1/2011</v>
      </c>
      <c r="FL57" s="171" t="e">
        <f t="shared" si="315"/>
        <v>#DIV/0!</v>
      </c>
      <c r="FM57" s="95">
        <f t="shared" si="328"/>
        <v>31</v>
      </c>
      <c r="FN57" s="96">
        <f t="shared" si="329"/>
        <v>1</v>
      </c>
      <c r="FO57" s="97">
        <f t="shared" si="316"/>
        <v>1</v>
      </c>
      <c r="FP57" s="102"/>
      <c r="FR57" s="52">
        <f t="shared" si="17"/>
        <v>8</v>
      </c>
      <c r="FS57" s="169">
        <f t="shared" si="342"/>
        <v>1</v>
      </c>
      <c r="FT57" s="168" t="s">
        <v>98</v>
      </c>
      <c r="FU57" s="170">
        <f t="shared" si="18"/>
        <v>2011</v>
      </c>
    </row>
    <row r="58" spans="1:177" s="104" customFormat="1">
      <c r="A58" s="182">
        <f>A57+30</f>
        <v>40816</v>
      </c>
      <c r="B58" s="183">
        <f t="shared" si="330"/>
        <v>0</v>
      </c>
      <c r="C58" s="79">
        <v>0</v>
      </c>
      <c r="D58" s="216" t="e">
        <f t="shared" si="331"/>
        <v>#DIV/0!</v>
      </c>
      <c r="E58" s="217" t="e">
        <f t="shared" si="317"/>
        <v>#DIV/0!</v>
      </c>
      <c r="F58" s="217" t="e">
        <f t="shared" si="284"/>
        <v>#DIV/0!</v>
      </c>
      <c r="G58" s="217" t="e">
        <f t="shared" si="318"/>
        <v>#DIV/0!</v>
      </c>
      <c r="H58" s="217" t="e">
        <f t="shared" si="319"/>
        <v>#DIV/0!</v>
      </c>
      <c r="I58" s="217" t="e">
        <f t="shared" si="320"/>
        <v>#DIV/0!</v>
      </c>
      <c r="J58" s="217" t="e">
        <f t="shared" si="285"/>
        <v>#DIV/0!</v>
      </c>
      <c r="K58" s="217" t="e">
        <f t="shared" si="346"/>
        <v>#DIV/0!</v>
      </c>
      <c r="L58" s="217" t="e">
        <f t="shared" si="287"/>
        <v>#DIV/0!</v>
      </c>
      <c r="M58" s="217" t="e">
        <f t="shared" si="347"/>
        <v>#DIV/0!</v>
      </c>
      <c r="N58" s="218" t="e">
        <f t="shared" si="322"/>
        <v>#DIV/0!</v>
      </c>
      <c r="O58" s="99"/>
      <c r="P58" s="81" t="e">
        <f t="shared" si="323"/>
        <v>#DIV/0!</v>
      </c>
      <c r="Q58" s="122" t="e">
        <f t="shared" si="332"/>
        <v>#DIV/0!</v>
      </c>
      <c r="R58" s="100" t="e">
        <f t="shared" si="3"/>
        <v>#DIV/0!</v>
      </c>
      <c r="S58" s="82" t="e">
        <f t="shared" si="333"/>
        <v>#DIV/0!</v>
      </c>
      <c r="T58" s="84" t="e">
        <f t="shared" si="96"/>
        <v>#DIV/0!</v>
      </c>
      <c r="U58" s="89" t="e">
        <f>SUM(B58+(((AW58/30)*(30-0))+((#REF!/30)*(30-0))+((#REF!/30)*(30-0))+((#REF!/30)*(30-0))-((#REF!/30)*(30-10))-((#REF!/30)*(30-0))-((#REF!/30)*(30-0))-((#REF!/30)*(30-0))-((#REF!/30)*(30-0))-((#REF!/30)*(30-0))-((#REF!/30)*(30-0))))</f>
        <v>#REF!</v>
      </c>
      <c r="V58" s="90" t="e">
        <f t="shared" si="288"/>
        <v>#REF!</v>
      </c>
      <c r="W58" s="90" t="e">
        <f t="shared" si="324"/>
        <v>#REF!</v>
      </c>
      <c r="X58" s="90" t="e">
        <f t="shared" si="334"/>
        <v>#REF!</v>
      </c>
      <c r="Y58" s="90"/>
      <c r="Z58" s="88">
        <f t="shared" si="289"/>
        <v>0</v>
      </c>
      <c r="AA58" s="89">
        <f t="shared" si="290"/>
        <v>0</v>
      </c>
      <c r="AB58" s="90" t="e">
        <f t="shared" si="291"/>
        <v>#DIV/0!</v>
      </c>
      <c r="AC58" s="122" t="e">
        <f t="shared" si="335"/>
        <v>#DIV/0!</v>
      </c>
      <c r="AD58" s="100" t="e">
        <f t="shared" si="292"/>
        <v>#DIV/0!</v>
      </c>
      <c r="AE58" s="82" t="e">
        <f t="shared" si="336"/>
        <v>#DIV/0!</v>
      </c>
      <c r="AF58" s="84" t="e">
        <f t="shared" si="293"/>
        <v>#DIV/0!</v>
      </c>
      <c r="AG58" s="90"/>
      <c r="AH58" s="91" t="e">
        <f t="shared" si="294"/>
        <v>#DIV/0!</v>
      </c>
      <c r="AI58" s="90"/>
      <c r="AJ58" s="88" t="e">
        <f t="shared" si="337"/>
        <v>#DIV/0!</v>
      </c>
      <c r="AK58" s="89">
        <f t="shared" si="338"/>
        <v>0</v>
      </c>
      <c r="AL58" s="90" t="e">
        <f t="shared" si="345"/>
        <v>#DIV/0!</v>
      </c>
      <c r="AM58" s="82" t="e">
        <f t="shared" si="343"/>
        <v>#DIV/0!</v>
      </c>
      <c r="AN58" s="90" t="e">
        <f t="shared" si="340"/>
        <v>#DIV/0!</v>
      </c>
      <c r="AO58" s="82" t="e">
        <f t="shared" si="344"/>
        <v>#DIV/0!</v>
      </c>
      <c r="AP58" s="84" t="e">
        <f t="shared" si="341"/>
        <v>#DIV/0!</v>
      </c>
      <c r="AQ58" s="90"/>
      <c r="AR58" s="91" t="e">
        <f t="shared" si="325"/>
        <v>#DIV/0!</v>
      </c>
      <c r="AS58" s="90"/>
      <c r="AT58" s="92">
        <f t="shared" si="326"/>
        <v>0</v>
      </c>
      <c r="AU58" s="93">
        <f t="shared" si="295"/>
        <v>0</v>
      </c>
      <c r="AV58" s="101"/>
      <c r="AW58" s="78"/>
      <c r="AX58" s="95">
        <f t="shared" si="296"/>
        <v>30</v>
      </c>
      <c r="AY58" s="96">
        <f t="shared" si="33"/>
        <v>0</v>
      </c>
      <c r="AZ58" s="97">
        <f t="shared" si="34"/>
        <v>0</v>
      </c>
      <c r="BA58" s="102"/>
      <c r="BB58" s="101"/>
      <c r="BC58" s="78"/>
      <c r="BD58" s="95">
        <f t="shared" si="297"/>
        <v>30</v>
      </c>
      <c r="BE58" s="96">
        <f t="shared" si="36"/>
        <v>0</v>
      </c>
      <c r="BF58" s="97">
        <f t="shared" si="37"/>
        <v>0</v>
      </c>
      <c r="BG58" s="102"/>
      <c r="BH58" s="101"/>
      <c r="BI58" s="78"/>
      <c r="BJ58" s="95">
        <f t="shared" si="298"/>
        <v>30</v>
      </c>
      <c r="BK58" s="96">
        <f t="shared" si="39"/>
        <v>0</v>
      </c>
      <c r="BL58" s="97">
        <f t="shared" si="40"/>
        <v>0</v>
      </c>
      <c r="BM58" s="102"/>
      <c r="BN58" s="101"/>
      <c r="BO58" s="78"/>
      <c r="BP58" s="95">
        <f t="shared" si="299"/>
        <v>30</v>
      </c>
      <c r="BQ58" s="96">
        <f t="shared" si="42"/>
        <v>0</v>
      </c>
      <c r="BR58" s="97">
        <f t="shared" si="43"/>
        <v>0</v>
      </c>
      <c r="BS58" s="102"/>
      <c r="BT58" s="101"/>
      <c r="BU58" s="78"/>
      <c r="BV58" s="95">
        <f t="shared" si="300"/>
        <v>30</v>
      </c>
      <c r="BW58" s="96">
        <f t="shared" si="45"/>
        <v>0</v>
      </c>
      <c r="BX58" s="97">
        <f t="shared" si="46"/>
        <v>0</v>
      </c>
      <c r="BY58" s="102"/>
      <c r="BZ58" s="101"/>
      <c r="CA58" s="78"/>
      <c r="CB58" s="95">
        <f t="shared" si="301"/>
        <v>30</v>
      </c>
      <c r="CC58" s="96">
        <f t="shared" si="48"/>
        <v>0</v>
      </c>
      <c r="CD58" s="97">
        <f t="shared" si="49"/>
        <v>0</v>
      </c>
      <c r="CE58" s="102"/>
      <c r="CF58" s="101"/>
      <c r="CG58" s="78"/>
      <c r="CH58" s="95">
        <f t="shared" si="302"/>
        <v>30</v>
      </c>
      <c r="CI58" s="96">
        <f t="shared" si="51"/>
        <v>0</v>
      </c>
      <c r="CJ58" s="97">
        <f t="shared" si="52"/>
        <v>0</v>
      </c>
      <c r="CK58" s="102"/>
      <c r="CL58" s="101"/>
      <c r="CM58" s="78"/>
      <c r="CN58" s="95">
        <f t="shared" si="303"/>
        <v>30</v>
      </c>
      <c r="CO58" s="96">
        <f t="shared" si="54"/>
        <v>0</v>
      </c>
      <c r="CP58" s="97">
        <f t="shared" si="55"/>
        <v>0</v>
      </c>
      <c r="CQ58" s="102"/>
      <c r="CR58" s="101"/>
      <c r="CS58" s="78"/>
      <c r="CT58" s="95">
        <f t="shared" si="304"/>
        <v>30</v>
      </c>
      <c r="CU58" s="96">
        <f t="shared" si="57"/>
        <v>0</v>
      </c>
      <c r="CV58" s="97">
        <f t="shared" si="58"/>
        <v>0</v>
      </c>
      <c r="CW58" s="102"/>
      <c r="CX58" s="101"/>
      <c r="CY58" s="78"/>
      <c r="CZ58" s="95">
        <f t="shared" si="305"/>
        <v>30</v>
      </c>
      <c r="DA58" s="96">
        <f t="shared" si="60"/>
        <v>0</v>
      </c>
      <c r="DB58" s="97">
        <f t="shared" si="61"/>
        <v>0</v>
      </c>
      <c r="DC58" s="97"/>
      <c r="DD58" s="103"/>
      <c r="DE58" s="97"/>
      <c r="DF58" s="101"/>
      <c r="DG58" s="78"/>
      <c r="DH58" s="95">
        <f t="shared" si="306"/>
        <v>30</v>
      </c>
      <c r="DI58" s="96">
        <f t="shared" si="63"/>
        <v>0</v>
      </c>
      <c r="DJ58" s="97">
        <f t="shared" si="64"/>
        <v>0</v>
      </c>
      <c r="DK58" s="102"/>
      <c r="DL58" s="101"/>
      <c r="DM58" s="78"/>
      <c r="DN58" s="95">
        <f t="shared" si="307"/>
        <v>30</v>
      </c>
      <c r="DO58" s="96">
        <f t="shared" si="66"/>
        <v>0</v>
      </c>
      <c r="DP58" s="97">
        <f t="shared" si="67"/>
        <v>0</v>
      </c>
      <c r="DQ58" s="102"/>
      <c r="DR58" s="101"/>
      <c r="DS58" s="78"/>
      <c r="DT58" s="95">
        <f t="shared" si="308"/>
        <v>30</v>
      </c>
      <c r="DU58" s="96">
        <f t="shared" si="69"/>
        <v>0</v>
      </c>
      <c r="DV58" s="97">
        <f t="shared" si="70"/>
        <v>0</v>
      </c>
      <c r="DW58" s="102"/>
      <c r="DX58" s="101"/>
      <c r="DY58" s="78"/>
      <c r="DZ58" s="95">
        <f t="shared" si="309"/>
        <v>30</v>
      </c>
      <c r="EA58" s="96">
        <f t="shared" si="72"/>
        <v>0</v>
      </c>
      <c r="EB58" s="97">
        <f t="shared" si="73"/>
        <v>0</v>
      </c>
      <c r="EC58" s="102"/>
      <c r="ED58" s="101"/>
      <c r="EE58" s="78"/>
      <c r="EF58" s="95">
        <f t="shared" si="310"/>
        <v>30</v>
      </c>
      <c r="EG58" s="96">
        <f t="shared" si="75"/>
        <v>0</v>
      </c>
      <c r="EH58" s="97">
        <f t="shared" si="76"/>
        <v>0</v>
      </c>
      <c r="EI58" s="102"/>
      <c r="EJ58" s="101"/>
      <c r="EK58" s="78"/>
      <c r="EL58" s="95">
        <f t="shared" si="311"/>
        <v>30</v>
      </c>
      <c r="EM58" s="96">
        <f t="shared" si="78"/>
        <v>0</v>
      </c>
      <c r="EN58" s="97">
        <f t="shared" si="79"/>
        <v>0</v>
      </c>
      <c r="EO58" s="102"/>
      <c r="EP58" s="101"/>
      <c r="EQ58" s="78"/>
      <c r="ER58" s="95">
        <f t="shared" si="312"/>
        <v>30</v>
      </c>
      <c r="ES58" s="96">
        <f t="shared" si="81"/>
        <v>0</v>
      </c>
      <c r="ET58" s="97">
        <f t="shared" si="82"/>
        <v>0</v>
      </c>
      <c r="EU58" s="102"/>
      <c r="EV58" s="101"/>
      <c r="EW58" s="78"/>
      <c r="EX58" s="95">
        <f t="shared" si="313"/>
        <v>30</v>
      </c>
      <c r="EY58" s="96">
        <f t="shared" si="84"/>
        <v>0</v>
      </c>
      <c r="EZ58" s="97">
        <f t="shared" si="85"/>
        <v>0</v>
      </c>
      <c r="FA58" s="102"/>
      <c r="FB58" s="101"/>
      <c r="FC58" s="78"/>
      <c r="FD58" s="95">
        <f t="shared" si="314"/>
        <v>30</v>
      </c>
      <c r="FE58" s="96">
        <f t="shared" si="87"/>
        <v>0</v>
      </c>
      <c r="FF58" s="97">
        <f t="shared" si="88"/>
        <v>0</v>
      </c>
      <c r="FG58" s="102"/>
      <c r="FH58" s="97"/>
      <c r="FI58" s="103"/>
      <c r="FJ58" s="97"/>
      <c r="FK58" s="48" t="str">
        <f t="shared" si="327"/>
        <v>9/1/2011</v>
      </c>
      <c r="FL58" s="171" t="e">
        <f t="shared" si="315"/>
        <v>#DIV/0!</v>
      </c>
      <c r="FM58" s="95">
        <f t="shared" si="328"/>
        <v>30</v>
      </c>
      <c r="FN58" s="96">
        <f t="shared" si="329"/>
        <v>1</v>
      </c>
      <c r="FO58" s="97">
        <f t="shared" si="316"/>
        <v>1</v>
      </c>
      <c r="FP58" s="102"/>
      <c r="FR58" s="52">
        <f t="shared" si="17"/>
        <v>9</v>
      </c>
      <c r="FS58" s="169">
        <f t="shared" si="342"/>
        <v>1</v>
      </c>
      <c r="FT58" s="168" t="s">
        <v>98</v>
      </c>
      <c r="FU58" s="170">
        <f t="shared" si="18"/>
        <v>2011</v>
      </c>
    </row>
    <row r="59" spans="1:177" s="104" customFormat="1">
      <c r="A59" s="182">
        <f>A58+31</f>
        <v>40847</v>
      </c>
      <c r="B59" s="183">
        <f t="shared" si="330"/>
        <v>0</v>
      </c>
      <c r="C59" s="79">
        <v>0</v>
      </c>
      <c r="D59" s="216" t="e">
        <f t="shared" si="331"/>
        <v>#DIV/0!</v>
      </c>
      <c r="E59" s="217" t="e">
        <f t="shared" si="317"/>
        <v>#DIV/0!</v>
      </c>
      <c r="F59" s="217" t="e">
        <f t="shared" si="284"/>
        <v>#DIV/0!</v>
      </c>
      <c r="G59" s="217" t="e">
        <f t="shared" si="318"/>
        <v>#DIV/0!</v>
      </c>
      <c r="H59" s="217" t="e">
        <f t="shared" si="319"/>
        <v>#DIV/0!</v>
      </c>
      <c r="I59" s="217" t="e">
        <f t="shared" si="320"/>
        <v>#DIV/0!</v>
      </c>
      <c r="J59" s="217" t="e">
        <f t="shared" si="285"/>
        <v>#DIV/0!</v>
      </c>
      <c r="K59" s="217" t="e">
        <f t="shared" si="346"/>
        <v>#DIV/0!</v>
      </c>
      <c r="L59" s="217" t="e">
        <f t="shared" si="287"/>
        <v>#DIV/0!</v>
      </c>
      <c r="M59" s="217" t="e">
        <f t="shared" si="347"/>
        <v>#DIV/0!</v>
      </c>
      <c r="N59" s="218" t="e">
        <f t="shared" si="322"/>
        <v>#DIV/0!</v>
      </c>
      <c r="O59" s="99"/>
      <c r="P59" s="81" t="e">
        <f t="shared" si="323"/>
        <v>#DIV/0!</v>
      </c>
      <c r="Q59" s="122" t="e">
        <f t="shared" si="332"/>
        <v>#DIV/0!</v>
      </c>
      <c r="R59" s="100" t="e">
        <f t="shared" si="3"/>
        <v>#DIV/0!</v>
      </c>
      <c r="S59" s="82" t="e">
        <f t="shared" si="333"/>
        <v>#DIV/0!</v>
      </c>
      <c r="T59" s="153" t="e">
        <f t="shared" si="96"/>
        <v>#DIV/0!</v>
      </c>
      <c r="U59" s="89" t="e">
        <f>SUM(B59+(((AW59/31)*(31-0))+((#REF!/31)*(31-0))+((#REF!/31)*(31-0))+((#REF!/31)*(31-0))-((#REF!/31)*(31-14))-((#REF!/31)*(31-0))-((#REF!/31)*(31-0))-((#REF!/31)*(31-0))-((#REF!/31)*(31-0))-((#REF!/31)*(31-0))-((#REF!/31)*(31-0))))</f>
        <v>#REF!</v>
      </c>
      <c r="V59" s="90" t="e">
        <f t="shared" si="288"/>
        <v>#REF!</v>
      </c>
      <c r="W59" s="90" t="e">
        <f t="shared" si="324"/>
        <v>#REF!</v>
      </c>
      <c r="X59" s="90" t="e">
        <f t="shared" si="334"/>
        <v>#REF!</v>
      </c>
      <c r="Y59" s="90"/>
      <c r="Z59" s="88">
        <f t="shared" si="289"/>
        <v>0</v>
      </c>
      <c r="AA59" s="89">
        <f t="shared" si="290"/>
        <v>0</v>
      </c>
      <c r="AB59" s="90" t="e">
        <f t="shared" si="291"/>
        <v>#DIV/0!</v>
      </c>
      <c r="AC59" s="122" t="e">
        <f t="shared" si="335"/>
        <v>#DIV/0!</v>
      </c>
      <c r="AD59" s="100" t="e">
        <f t="shared" si="292"/>
        <v>#DIV/0!</v>
      </c>
      <c r="AE59" s="82" t="e">
        <f t="shared" si="336"/>
        <v>#DIV/0!</v>
      </c>
      <c r="AF59" s="153" t="e">
        <f t="shared" si="293"/>
        <v>#DIV/0!</v>
      </c>
      <c r="AG59" s="90"/>
      <c r="AH59" s="91" t="e">
        <f t="shared" si="294"/>
        <v>#DIV/0!</v>
      </c>
      <c r="AI59" s="90"/>
      <c r="AJ59" s="88" t="e">
        <f t="shared" si="337"/>
        <v>#DIV/0!</v>
      </c>
      <c r="AK59" s="89">
        <f t="shared" si="338"/>
        <v>0</v>
      </c>
      <c r="AL59" s="90" t="e">
        <f t="shared" si="345"/>
        <v>#DIV/0!</v>
      </c>
      <c r="AM59" s="82" t="e">
        <f t="shared" si="343"/>
        <v>#DIV/0!</v>
      </c>
      <c r="AN59" s="90" t="e">
        <f t="shared" si="340"/>
        <v>#DIV/0!</v>
      </c>
      <c r="AO59" s="82" t="e">
        <f t="shared" si="344"/>
        <v>#DIV/0!</v>
      </c>
      <c r="AP59" s="84" t="e">
        <f t="shared" si="341"/>
        <v>#DIV/0!</v>
      </c>
      <c r="AQ59" s="90"/>
      <c r="AR59" s="91" t="e">
        <f t="shared" si="325"/>
        <v>#DIV/0!</v>
      </c>
      <c r="AS59" s="90"/>
      <c r="AT59" s="92">
        <f t="shared" si="326"/>
        <v>0</v>
      </c>
      <c r="AU59" s="93">
        <f t="shared" si="295"/>
        <v>0</v>
      </c>
      <c r="AV59" s="101"/>
      <c r="AW59" s="78"/>
      <c r="AX59" s="95">
        <f t="shared" si="296"/>
        <v>31</v>
      </c>
      <c r="AY59" s="96">
        <f t="shared" si="33"/>
        <v>0</v>
      </c>
      <c r="AZ59" s="97">
        <f t="shared" si="34"/>
        <v>0</v>
      </c>
      <c r="BA59" s="102"/>
      <c r="BB59" s="101"/>
      <c r="BC59" s="78"/>
      <c r="BD59" s="95">
        <f t="shared" si="297"/>
        <v>31</v>
      </c>
      <c r="BE59" s="96">
        <f t="shared" si="36"/>
        <v>0</v>
      </c>
      <c r="BF59" s="97">
        <f t="shared" si="37"/>
        <v>0</v>
      </c>
      <c r="BG59" s="102"/>
      <c r="BH59" s="101"/>
      <c r="BI59" s="78"/>
      <c r="BJ59" s="95">
        <f t="shared" si="298"/>
        <v>31</v>
      </c>
      <c r="BK59" s="96">
        <f t="shared" si="39"/>
        <v>0</v>
      </c>
      <c r="BL59" s="97">
        <f t="shared" si="40"/>
        <v>0</v>
      </c>
      <c r="BM59" s="102"/>
      <c r="BN59" s="101"/>
      <c r="BO59" s="78"/>
      <c r="BP59" s="95">
        <f t="shared" si="299"/>
        <v>31</v>
      </c>
      <c r="BQ59" s="96">
        <f t="shared" si="42"/>
        <v>0</v>
      </c>
      <c r="BR59" s="97">
        <f t="shared" si="43"/>
        <v>0</v>
      </c>
      <c r="BS59" s="102"/>
      <c r="BT59" s="101"/>
      <c r="BU59" s="78"/>
      <c r="BV59" s="95">
        <f t="shared" si="300"/>
        <v>31</v>
      </c>
      <c r="BW59" s="96">
        <f t="shared" si="45"/>
        <v>0</v>
      </c>
      <c r="BX59" s="97">
        <f t="shared" si="46"/>
        <v>0</v>
      </c>
      <c r="BY59" s="102"/>
      <c r="BZ59" s="101"/>
      <c r="CA59" s="78"/>
      <c r="CB59" s="95">
        <f t="shared" si="301"/>
        <v>31</v>
      </c>
      <c r="CC59" s="96">
        <f t="shared" si="48"/>
        <v>0</v>
      </c>
      <c r="CD59" s="97">
        <f t="shared" si="49"/>
        <v>0</v>
      </c>
      <c r="CE59" s="102"/>
      <c r="CF59" s="101"/>
      <c r="CG59" s="78"/>
      <c r="CH59" s="95">
        <f t="shared" si="302"/>
        <v>31</v>
      </c>
      <c r="CI59" s="96">
        <f t="shared" si="51"/>
        <v>0</v>
      </c>
      <c r="CJ59" s="97">
        <f t="shared" si="52"/>
        <v>0</v>
      </c>
      <c r="CK59" s="102"/>
      <c r="CL59" s="101"/>
      <c r="CM59" s="78"/>
      <c r="CN59" s="95">
        <f t="shared" si="303"/>
        <v>31</v>
      </c>
      <c r="CO59" s="96">
        <f t="shared" si="54"/>
        <v>0</v>
      </c>
      <c r="CP59" s="97">
        <f t="shared" si="55"/>
        <v>0</v>
      </c>
      <c r="CQ59" s="102"/>
      <c r="CR59" s="101"/>
      <c r="CS59" s="78"/>
      <c r="CT59" s="95">
        <f t="shared" si="304"/>
        <v>31</v>
      </c>
      <c r="CU59" s="96">
        <f t="shared" si="57"/>
        <v>0</v>
      </c>
      <c r="CV59" s="97">
        <f t="shared" si="58"/>
        <v>0</v>
      </c>
      <c r="CW59" s="102"/>
      <c r="CX59" s="101"/>
      <c r="CY59" s="78"/>
      <c r="CZ59" s="95">
        <f t="shared" si="305"/>
        <v>31</v>
      </c>
      <c r="DA59" s="96">
        <f t="shared" si="60"/>
        <v>0</v>
      </c>
      <c r="DB59" s="97">
        <f t="shared" si="61"/>
        <v>0</v>
      </c>
      <c r="DC59" s="97"/>
      <c r="DD59" s="103"/>
      <c r="DE59" s="97"/>
      <c r="DF59" s="101"/>
      <c r="DG59" s="78"/>
      <c r="DH59" s="95">
        <f t="shared" si="306"/>
        <v>31</v>
      </c>
      <c r="DI59" s="96">
        <f t="shared" si="63"/>
        <v>0</v>
      </c>
      <c r="DJ59" s="97">
        <f t="shared" si="64"/>
        <v>0</v>
      </c>
      <c r="DK59" s="102"/>
      <c r="DL59" s="101"/>
      <c r="DM59" s="78"/>
      <c r="DN59" s="95">
        <f t="shared" si="307"/>
        <v>31</v>
      </c>
      <c r="DO59" s="96">
        <f t="shared" si="66"/>
        <v>0</v>
      </c>
      <c r="DP59" s="97">
        <f t="shared" si="67"/>
        <v>0</v>
      </c>
      <c r="DQ59" s="102"/>
      <c r="DR59" s="101"/>
      <c r="DS59" s="78"/>
      <c r="DT59" s="95">
        <f t="shared" si="308"/>
        <v>31</v>
      </c>
      <c r="DU59" s="96">
        <f t="shared" si="69"/>
        <v>0</v>
      </c>
      <c r="DV59" s="97">
        <f t="shared" si="70"/>
        <v>0</v>
      </c>
      <c r="DW59" s="102"/>
      <c r="DX59" s="101"/>
      <c r="DY59" s="78"/>
      <c r="DZ59" s="95">
        <f t="shared" si="309"/>
        <v>31</v>
      </c>
      <c r="EA59" s="96">
        <f t="shared" si="72"/>
        <v>0</v>
      </c>
      <c r="EB59" s="97">
        <f t="shared" si="73"/>
        <v>0</v>
      </c>
      <c r="EC59" s="102"/>
      <c r="ED59" s="101"/>
      <c r="EE59" s="78"/>
      <c r="EF59" s="95">
        <f t="shared" si="310"/>
        <v>31</v>
      </c>
      <c r="EG59" s="96">
        <f t="shared" si="75"/>
        <v>0</v>
      </c>
      <c r="EH59" s="97">
        <f t="shared" si="76"/>
        <v>0</v>
      </c>
      <c r="EI59" s="102"/>
      <c r="EJ59" s="101"/>
      <c r="EK59" s="78"/>
      <c r="EL59" s="95">
        <f t="shared" si="311"/>
        <v>31</v>
      </c>
      <c r="EM59" s="96">
        <f t="shared" si="78"/>
        <v>0</v>
      </c>
      <c r="EN59" s="97">
        <f t="shared" si="79"/>
        <v>0</v>
      </c>
      <c r="EO59" s="102"/>
      <c r="EP59" s="101"/>
      <c r="EQ59" s="78"/>
      <c r="ER59" s="95">
        <f t="shared" si="312"/>
        <v>31</v>
      </c>
      <c r="ES59" s="96">
        <f t="shared" si="81"/>
        <v>0</v>
      </c>
      <c r="ET59" s="97">
        <f t="shared" si="82"/>
        <v>0</v>
      </c>
      <c r="EU59" s="102"/>
      <c r="EV59" s="101"/>
      <c r="EW59" s="78"/>
      <c r="EX59" s="95">
        <f t="shared" si="313"/>
        <v>31</v>
      </c>
      <c r="EY59" s="96">
        <f t="shared" si="84"/>
        <v>0</v>
      </c>
      <c r="EZ59" s="97">
        <f t="shared" si="85"/>
        <v>0</v>
      </c>
      <c r="FA59" s="102"/>
      <c r="FB59" s="101"/>
      <c r="FC59" s="78"/>
      <c r="FD59" s="95">
        <f t="shared" si="314"/>
        <v>31</v>
      </c>
      <c r="FE59" s="96">
        <f t="shared" si="87"/>
        <v>0</v>
      </c>
      <c r="FF59" s="97">
        <f t="shared" si="88"/>
        <v>0</v>
      </c>
      <c r="FG59" s="102"/>
      <c r="FH59" s="97"/>
      <c r="FI59" s="103"/>
      <c r="FJ59" s="97"/>
      <c r="FK59" s="48" t="str">
        <f t="shared" si="327"/>
        <v>10/1/2011</v>
      </c>
      <c r="FL59" s="171" t="e">
        <f t="shared" si="315"/>
        <v>#DIV/0!</v>
      </c>
      <c r="FM59" s="95">
        <f t="shared" si="328"/>
        <v>31</v>
      </c>
      <c r="FN59" s="96">
        <f t="shared" si="329"/>
        <v>1</v>
      </c>
      <c r="FO59" s="97">
        <f t="shared" si="316"/>
        <v>1</v>
      </c>
      <c r="FP59" s="102"/>
      <c r="FR59" s="52">
        <f t="shared" si="17"/>
        <v>10</v>
      </c>
      <c r="FS59" s="169">
        <f t="shared" si="342"/>
        <v>1</v>
      </c>
      <c r="FT59" s="168" t="s">
        <v>98</v>
      </c>
      <c r="FU59" s="170">
        <f t="shared" si="18"/>
        <v>2011</v>
      </c>
    </row>
    <row r="60" spans="1:177" s="104" customFormat="1">
      <c r="A60" s="182">
        <f>A59+30</f>
        <v>40877</v>
      </c>
      <c r="B60" s="183">
        <f t="shared" si="330"/>
        <v>0</v>
      </c>
      <c r="C60" s="79">
        <v>0</v>
      </c>
      <c r="D60" s="216" t="e">
        <f t="shared" si="331"/>
        <v>#DIV/0!</v>
      </c>
      <c r="E60" s="217" t="e">
        <f t="shared" si="317"/>
        <v>#DIV/0!</v>
      </c>
      <c r="F60" s="217" t="e">
        <f t="shared" si="284"/>
        <v>#DIV/0!</v>
      </c>
      <c r="G60" s="217" t="e">
        <f t="shared" si="318"/>
        <v>#DIV/0!</v>
      </c>
      <c r="H60" s="217" t="e">
        <f t="shared" si="319"/>
        <v>#DIV/0!</v>
      </c>
      <c r="I60" s="217" t="e">
        <f t="shared" si="320"/>
        <v>#DIV/0!</v>
      </c>
      <c r="J60" s="217" t="e">
        <f t="shared" si="285"/>
        <v>#DIV/0!</v>
      </c>
      <c r="K60" s="217" t="e">
        <f t="shared" si="346"/>
        <v>#DIV/0!</v>
      </c>
      <c r="L60" s="217" t="e">
        <f t="shared" si="287"/>
        <v>#DIV/0!</v>
      </c>
      <c r="M60" s="217" t="e">
        <f t="shared" si="347"/>
        <v>#DIV/0!</v>
      </c>
      <c r="N60" s="218" t="e">
        <f t="shared" si="322"/>
        <v>#DIV/0!</v>
      </c>
      <c r="O60" s="99"/>
      <c r="P60" s="81" t="e">
        <f t="shared" si="323"/>
        <v>#DIV/0!</v>
      </c>
      <c r="Q60" s="122" t="e">
        <f t="shared" si="332"/>
        <v>#DIV/0!</v>
      </c>
      <c r="R60" s="100" t="e">
        <f t="shared" si="3"/>
        <v>#DIV/0!</v>
      </c>
      <c r="S60" s="82" t="e">
        <f t="shared" si="333"/>
        <v>#DIV/0!</v>
      </c>
      <c r="T60" s="84" t="e">
        <f t="shared" si="96"/>
        <v>#DIV/0!</v>
      </c>
      <c r="U60" s="89" t="e">
        <f>SUM(B60+(((AW60/30)*(30-5))+((#REF!/30)*(30-21))+((#REF!/30)*(30-0))+((#REF!/30)*(30-0))-((#REF!/30)*(30-0))-((#REF!/30)*(30-0))-((#REF!/30)*(30-0))-((#REF!/30)*(30-0))-((#REF!/30)*(30-0))-((#REF!/30)*(30-0))-((#REF!/30)*(30-0))))</f>
        <v>#REF!</v>
      </c>
      <c r="V60" s="90" t="e">
        <f t="shared" si="288"/>
        <v>#REF!</v>
      </c>
      <c r="W60" s="90" t="e">
        <f t="shared" si="324"/>
        <v>#REF!</v>
      </c>
      <c r="X60" s="90" t="e">
        <f t="shared" si="334"/>
        <v>#REF!</v>
      </c>
      <c r="Y60" s="90"/>
      <c r="Z60" s="88">
        <f t="shared" si="289"/>
        <v>0</v>
      </c>
      <c r="AA60" s="89">
        <f t="shared" si="290"/>
        <v>0</v>
      </c>
      <c r="AB60" s="90" t="e">
        <f t="shared" si="291"/>
        <v>#DIV/0!</v>
      </c>
      <c r="AC60" s="122" t="e">
        <f t="shared" si="335"/>
        <v>#DIV/0!</v>
      </c>
      <c r="AD60" s="100" t="e">
        <f t="shared" si="292"/>
        <v>#DIV/0!</v>
      </c>
      <c r="AE60" s="82" t="e">
        <f t="shared" si="336"/>
        <v>#DIV/0!</v>
      </c>
      <c r="AF60" s="84" t="e">
        <f t="shared" si="293"/>
        <v>#DIV/0!</v>
      </c>
      <c r="AG60" s="90"/>
      <c r="AH60" s="91" t="e">
        <f t="shared" si="294"/>
        <v>#DIV/0!</v>
      </c>
      <c r="AI60" s="90"/>
      <c r="AJ60" s="88" t="e">
        <f t="shared" si="337"/>
        <v>#DIV/0!</v>
      </c>
      <c r="AK60" s="89">
        <f t="shared" si="338"/>
        <v>0</v>
      </c>
      <c r="AL60" s="90" t="e">
        <f t="shared" si="345"/>
        <v>#DIV/0!</v>
      </c>
      <c r="AM60" s="82" t="e">
        <f t="shared" si="343"/>
        <v>#DIV/0!</v>
      </c>
      <c r="AN60" s="90" t="e">
        <f t="shared" si="340"/>
        <v>#DIV/0!</v>
      </c>
      <c r="AO60" s="82" t="e">
        <f t="shared" si="344"/>
        <v>#DIV/0!</v>
      </c>
      <c r="AP60" s="84" t="e">
        <f t="shared" si="341"/>
        <v>#DIV/0!</v>
      </c>
      <c r="AQ60" s="90"/>
      <c r="AR60" s="91" t="e">
        <f t="shared" si="325"/>
        <v>#DIV/0!</v>
      </c>
      <c r="AS60" s="90"/>
      <c r="AT60" s="92">
        <f t="shared" si="326"/>
        <v>0</v>
      </c>
      <c r="AU60" s="93">
        <f t="shared" si="295"/>
        <v>0</v>
      </c>
      <c r="AV60" s="101"/>
      <c r="AW60" s="78"/>
      <c r="AX60" s="95">
        <f t="shared" si="296"/>
        <v>30</v>
      </c>
      <c r="AY60" s="96">
        <f t="shared" si="33"/>
        <v>0</v>
      </c>
      <c r="AZ60" s="97">
        <f t="shared" ref="AZ60:AZ61" si="348">IF(AY60&gt;0,((AX60-AY60+1)/AX60),)</f>
        <v>0</v>
      </c>
      <c r="BA60" s="102"/>
      <c r="BB60" s="101"/>
      <c r="BC60" s="78"/>
      <c r="BD60" s="95">
        <f t="shared" si="297"/>
        <v>30</v>
      </c>
      <c r="BE60" s="96">
        <f t="shared" si="36"/>
        <v>0</v>
      </c>
      <c r="BF60" s="97">
        <f t="shared" ref="BF60:BF61" si="349">IF(BE60&gt;0,((BD60-BE60+1)/BD60),)</f>
        <v>0</v>
      </c>
      <c r="BG60" s="102"/>
      <c r="BH60" s="101"/>
      <c r="BI60" s="78"/>
      <c r="BJ60" s="95">
        <f t="shared" si="298"/>
        <v>30</v>
      </c>
      <c r="BK60" s="96">
        <f t="shared" si="39"/>
        <v>0</v>
      </c>
      <c r="BL60" s="97">
        <f t="shared" ref="BL60:BL61" si="350">IF(BK60&gt;0,((BJ60-BK60+1)/BJ60),)</f>
        <v>0</v>
      </c>
      <c r="BM60" s="102"/>
      <c r="BN60" s="101"/>
      <c r="BO60" s="78"/>
      <c r="BP60" s="95">
        <f t="shared" si="299"/>
        <v>30</v>
      </c>
      <c r="BQ60" s="96">
        <f t="shared" si="42"/>
        <v>0</v>
      </c>
      <c r="BR60" s="97">
        <f t="shared" ref="BR60:BR61" si="351">IF(BQ60&gt;0,((BP60-BQ60+1)/BP60),)</f>
        <v>0</v>
      </c>
      <c r="BS60" s="102"/>
      <c r="BT60" s="101"/>
      <c r="BU60" s="78"/>
      <c r="BV60" s="95">
        <f t="shared" si="300"/>
        <v>30</v>
      </c>
      <c r="BW60" s="96">
        <f t="shared" si="45"/>
        <v>0</v>
      </c>
      <c r="BX60" s="97">
        <f t="shared" ref="BX60:BX61" si="352">IF(BW60&gt;0,((BV60-BW60+1)/BV60),)</f>
        <v>0</v>
      </c>
      <c r="BY60" s="102"/>
      <c r="BZ60" s="101"/>
      <c r="CA60" s="78"/>
      <c r="CB60" s="95">
        <f t="shared" si="301"/>
        <v>30</v>
      </c>
      <c r="CC60" s="96">
        <f t="shared" si="48"/>
        <v>0</v>
      </c>
      <c r="CD60" s="97">
        <f t="shared" ref="CD60:CD61" si="353">IF(CC60&gt;0,((CB60-CC60+1)/CB60),)</f>
        <v>0</v>
      </c>
      <c r="CE60" s="102"/>
      <c r="CF60" s="101"/>
      <c r="CG60" s="78"/>
      <c r="CH60" s="95">
        <f t="shared" si="302"/>
        <v>30</v>
      </c>
      <c r="CI60" s="96">
        <f t="shared" si="51"/>
        <v>0</v>
      </c>
      <c r="CJ60" s="97">
        <f t="shared" ref="CJ60:CJ61" si="354">IF(CI60&gt;0,((CH60-CI60+1)/CH60),)</f>
        <v>0</v>
      </c>
      <c r="CK60" s="102"/>
      <c r="CL60" s="101"/>
      <c r="CM60" s="78"/>
      <c r="CN60" s="95">
        <f t="shared" si="303"/>
        <v>30</v>
      </c>
      <c r="CO60" s="96">
        <f t="shared" si="54"/>
        <v>0</v>
      </c>
      <c r="CP60" s="97">
        <f t="shared" ref="CP60:CP61" si="355">IF(CO60&gt;0,((CN60-CO60+1)/CN60),)</f>
        <v>0</v>
      </c>
      <c r="CQ60" s="102"/>
      <c r="CR60" s="101"/>
      <c r="CS60" s="78"/>
      <c r="CT60" s="95">
        <f t="shared" si="304"/>
        <v>30</v>
      </c>
      <c r="CU60" s="96">
        <f t="shared" si="57"/>
        <v>0</v>
      </c>
      <c r="CV60" s="97">
        <f t="shared" ref="CV60:CV61" si="356">IF(CU60&gt;0,((CT60-CU60+1)/CT60),)</f>
        <v>0</v>
      </c>
      <c r="CW60" s="102"/>
      <c r="CX60" s="101"/>
      <c r="CY60" s="78"/>
      <c r="CZ60" s="95">
        <f t="shared" si="305"/>
        <v>30</v>
      </c>
      <c r="DA60" s="96">
        <f t="shared" si="60"/>
        <v>0</v>
      </c>
      <c r="DB60" s="97">
        <f t="shared" ref="DB60:DB61" si="357">IF(DA60&gt;0,((CZ60-DA60+1)/CZ60),)</f>
        <v>0</v>
      </c>
      <c r="DC60" s="97"/>
      <c r="DD60" s="103"/>
      <c r="DE60" s="97"/>
      <c r="DF60" s="101"/>
      <c r="DG60" s="78"/>
      <c r="DH60" s="95">
        <f t="shared" si="306"/>
        <v>30</v>
      </c>
      <c r="DI60" s="96">
        <f t="shared" si="63"/>
        <v>0</v>
      </c>
      <c r="DJ60" s="97">
        <f t="shared" ref="DJ60:DJ61" si="358">IF(DI60&gt;0,((DH60-DI60+1)/DH60),)</f>
        <v>0</v>
      </c>
      <c r="DK60" s="102"/>
      <c r="DL60" s="101"/>
      <c r="DM60" s="78"/>
      <c r="DN60" s="95">
        <f t="shared" si="307"/>
        <v>30</v>
      </c>
      <c r="DO60" s="96">
        <f t="shared" si="66"/>
        <v>0</v>
      </c>
      <c r="DP60" s="97">
        <f t="shared" ref="DP60:DP61" si="359">IF(DO60&gt;0,((DN60-DO60+1)/DN60),)</f>
        <v>0</v>
      </c>
      <c r="DQ60" s="102"/>
      <c r="DR60" s="101"/>
      <c r="DS60" s="78"/>
      <c r="DT60" s="95">
        <f t="shared" si="308"/>
        <v>30</v>
      </c>
      <c r="DU60" s="96">
        <f t="shared" si="69"/>
        <v>0</v>
      </c>
      <c r="DV60" s="97">
        <f t="shared" ref="DV60:DV61" si="360">IF(DU60&gt;0,((DT60-DU60+1)/DT60),)</f>
        <v>0</v>
      </c>
      <c r="DW60" s="102"/>
      <c r="DX60" s="101"/>
      <c r="DY60" s="78"/>
      <c r="DZ60" s="95">
        <f t="shared" si="309"/>
        <v>30</v>
      </c>
      <c r="EA60" s="96">
        <f t="shared" si="72"/>
        <v>0</v>
      </c>
      <c r="EB60" s="97">
        <f t="shared" ref="EB60:EB61" si="361">IF(EA60&gt;0,((DZ60-EA60+1)/DZ60),)</f>
        <v>0</v>
      </c>
      <c r="EC60" s="102"/>
      <c r="ED60" s="101"/>
      <c r="EE60" s="78"/>
      <c r="EF60" s="95">
        <f t="shared" si="310"/>
        <v>30</v>
      </c>
      <c r="EG60" s="96">
        <f t="shared" si="75"/>
        <v>0</v>
      </c>
      <c r="EH60" s="97">
        <f t="shared" ref="EH60:EH61" si="362">IF(EG60&gt;0,((EF60-EG60+1)/EF60),)</f>
        <v>0</v>
      </c>
      <c r="EI60" s="102"/>
      <c r="EJ60" s="101"/>
      <c r="EK60" s="78"/>
      <c r="EL60" s="95">
        <f t="shared" si="311"/>
        <v>30</v>
      </c>
      <c r="EM60" s="96">
        <f t="shared" si="78"/>
        <v>0</v>
      </c>
      <c r="EN60" s="97">
        <f t="shared" ref="EN60:EN61" si="363">IF(EM60&gt;0,((EL60-EM60+1)/EL60),)</f>
        <v>0</v>
      </c>
      <c r="EO60" s="102"/>
      <c r="EP60" s="101"/>
      <c r="EQ60" s="78"/>
      <c r="ER60" s="95">
        <f t="shared" si="312"/>
        <v>30</v>
      </c>
      <c r="ES60" s="96">
        <f t="shared" si="81"/>
        <v>0</v>
      </c>
      <c r="ET60" s="97">
        <f t="shared" ref="ET60:ET61" si="364">IF(ES60&gt;0,((ER60-ES60+1)/ER60),)</f>
        <v>0</v>
      </c>
      <c r="EU60" s="102"/>
      <c r="EV60" s="101"/>
      <c r="EW60" s="78"/>
      <c r="EX60" s="95">
        <f t="shared" si="313"/>
        <v>30</v>
      </c>
      <c r="EY60" s="96">
        <f t="shared" si="84"/>
        <v>0</v>
      </c>
      <c r="EZ60" s="97">
        <f t="shared" ref="EZ60:EZ61" si="365">IF(EY60&gt;0,((EX60-EY60+1)/EX60),)</f>
        <v>0</v>
      </c>
      <c r="FA60" s="102"/>
      <c r="FB60" s="101"/>
      <c r="FC60" s="78"/>
      <c r="FD60" s="95">
        <f t="shared" si="314"/>
        <v>30</v>
      </c>
      <c r="FE60" s="96">
        <f t="shared" si="87"/>
        <v>0</v>
      </c>
      <c r="FF60" s="97">
        <f t="shared" ref="FF60:FF61" si="366">IF(FE60&gt;0,((FD60-FE60+1)/FD60),)</f>
        <v>0</v>
      </c>
      <c r="FG60" s="102"/>
      <c r="FH60" s="97"/>
      <c r="FI60" s="103"/>
      <c r="FJ60" s="97"/>
      <c r="FK60" s="48" t="str">
        <f t="shared" si="327"/>
        <v>11/1/2011</v>
      </c>
      <c r="FL60" s="171" t="e">
        <f t="shared" si="315"/>
        <v>#DIV/0!</v>
      </c>
      <c r="FM60" s="95">
        <f t="shared" si="328"/>
        <v>30</v>
      </c>
      <c r="FN60" s="96">
        <f t="shared" si="329"/>
        <v>1</v>
      </c>
      <c r="FO60" s="97">
        <f t="shared" si="316"/>
        <v>1</v>
      </c>
      <c r="FP60" s="102"/>
      <c r="FR60" s="52">
        <f t="shared" si="17"/>
        <v>11</v>
      </c>
      <c r="FS60" s="169">
        <f t="shared" si="342"/>
        <v>1</v>
      </c>
      <c r="FT60" s="168" t="s">
        <v>98</v>
      </c>
      <c r="FU60" s="170">
        <f t="shared" si="18"/>
        <v>2011</v>
      </c>
    </row>
    <row r="61" spans="1:177" s="104" customFormat="1">
      <c r="A61" s="182">
        <f>A60+31</f>
        <v>40908</v>
      </c>
      <c r="B61" s="183">
        <f t="shared" si="330"/>
        <v>0</v>
      </c>
      <c r="C61" s="79">
        <v>0</v>
      </c>
      <c r="D61" s="216" t="e">
        <f t="shared" si="331"/>
        <v>#DIV/0!</v>
      </c>
      <c r="E61" s="217" t="e">
        <f t="shared" si="317"/>
        <v>#DIV/0!</v>
      </c>
      <c r="F61" s="217" t="e">
        <f t="shared" si="284"/>
        <v>#DIV/0!</v>
      </c>
      <c r="G61" s="217" t="e">
        <f t="shared" si="318"/>
        <v>#DIV/0!</v>
      </c>
      <c r="H61" s="217" t="e">
        <f t="shared" si="319"/>
        <v>#DIV/0!</v>
      </c>
      <c r="I61" s="217" t="e">
        <f t="shared" si="320"/>
        <v>#DIV/0!</v>
      </c>
      <c r="J61" s="217" t="e">
        <f t="shared" si="285"/>
        <v>#DIV/0!</v>
      </c>
      <c r="K61" s="217" t="e">
        <f t="shared" si="346"/>
        <v>#DIV/0!</v>
      </c>
      <c r="L61" s="217" t="e">
        <f t="shared" si="287"/>
        <v>#DIV/0!</v>
      </c>
      <c r="M61" s="217" t="e">
        <f>G61+L61</f>
        <v>#DIV/0!</v>
      </c>
      <c r="N61" s="218" t="e">
        <f t="shared" si="322"/>
        <v>#DIV/0!</v>
      </c>
      <c r="O61" s="99"/>
      <c r="P61" s="81" t="e">
        <f t="shared" si="323"/>
        <v>#DIV/0!</v>
      </c>
      <c r="Q61" s="122" t="e">
        <f t="shared" si="332"/>
        <v>#DIV/0!</v>
      </c>
      <c r="R61" s="100" t="e">
        <f t="shared" si="3"/>
        <v>#DIV/0!</v>
      </c>
      <c r="S61" s="82" t="e">
        <f t="shared" si="333"/>
        <v>#DIV/0!</v>
      </c>
      <c r="T61" s="128" t="e">
        <f t="shared" si="96"/>
        <v>#DIV/0!</v>
      </c>
      <c r="U61" s="89" t="e">
        <f>SUM(B61+(((AW61/31)*(31-0))+((#REF!/31)*(31-0))+((#REF!/31)*(31-0))+((#REF!/31)*(31-0))-((#REF!/31)*(31-8))-((#REF!/31)*(31-0))-((#REF!/31)*(31-0))-((#REF!/31)*(31-0))-((#REF!/31)*(31-0))-((#REF!/31)*(31-0))-((#REF!/31)*(31-0))))</f>
        <v>#REF!</v>
      </c>
      <c r="V61" s="90" t="e">
        <f t="shared" si="288"/>
        <v>#REF!</v>
      </c>
      <c r="W61" s="90" t="e">
        <f t="shared" si="324"/>
        <v>#REF!</v>
      </c>
      <c r="X61" s="90" t="e">
        <f t="shared" si="334"/>
        <v>#REF!</v>
      </c>
      <c r="Y61" s="84"/>
      <c r="Z61" s="88">
        <f t="shared" si="289"/>
        <v>0</v>
      </c>
      <c r="AA61" s="89">
        <f t="shared" si="290"/>
        <v>0</v>
      </c>
      <c r="AB61" s="90" t="e">
        <f t="shared" si="291"/>
        <v>#DIV/0!</v>
      </c>
      <c r="AC61" s="122" t="e">
        <f t="shared" si="335"/>
        <v>#DIV/0!</v>
      </c>
      <c r="AD61" s="100" t="e">
        <f t="shared" si="292"/>
        <v>#DIV/0!</v>
      </c>
      <c r="AE61" s="82" t="e">
        <f t="shared" si="336"/>
        <v>#DIV/0!</v>
      </c>
      <c r="AF61" s="128" t="e">
        <f t="shared" si="293"/>
        <v>#DIV/0!</v>
      </c>
      <c r="AG61" s="91"/>
      <c r="AH61" s="91" t="e">
        <f t="shared" si="294"/>
        <v>#DIV/0!</v>
      </c>
      <c r="AI61" s="81"/>
      <c r="AJ61" s="88" t="e">
        <f t="shared" si="337"/>
        <v>#DIV/0!</v>
      </c>
      <c r="AK61" s="89">
        <f t="shared" si="338"/>
        <v>0</v>
      </c>
      <c r="AL61" s="90" t="e">
        <f t="shared" si="345"/>
        <v>#DIV/0!</v>
      </c>
      <c r="AM61" s="82" t="e">
        <f t="shared" si="343"/>
        <v>#DIV/0!</v>
      </c>
      <c r="AN61" s="90" t="e">
        <f t="shared" si="340"/>
        <v>#DIV/0!</v>
      </c>
      <c r="AO61" s="82" t="e">
        <f t="shared" si="344"/>
        <v>#DIV/0!</v>
      </c>
      <c r="AP61" s="84" t="e">
        <f t="shared" si="341"/>
        <v>#DIV/0!</v>
      </c>
      <c r="AQ61" s="90"/>
      <c r="AR61" s="91" t="e">
        <f>SUM(AL61-AB61)</f>
        <v>#DIV/0!</v>
      </c>
      <c r="AS61" s="90"/>
      <c r="AT61" s="92">
        <f t="shared" si="326"/>
        <v>0</v>
      </c>
      <c r="AU61" s="93">
        <f t="shared" si="295"/>
        <v>0</v>
      </c>
      <c r="AV61" s="101"/>
      <c r="AW61" s="78"/>
      <c r="AX61" s="95">
        <f t="shared" si="296"/>
        <v>31</v>
      </c>
      <c r="AY61" s="96">
        <f t="shared" si="33"/>
        <v>0</v>
      </c>
      <c r="AZ61" s="97">
        <f t="shared" si="348"/>
        <v>0</v>
      </c>
      <c r="BA61" s="102"/>
      <c r="BB61" s="101"/>
      <c r="BC61" s="78"/>
      <c r="BD61" s="95">
        <f t="shared" si="297"/>
        <v>31</v>
      </c>
      <c r="BE61" s="96">
        <f t="shared" si="36"/>
        <v>0</v>
      </c>
      <c r="BF61" s="97">
        <f t="shared" si="349"/>
        <v>0</v>
      </c>
      <c r="BG61" s="102"/>
      <c r="BH61" s="101"/>
      <c r="BI61" s="78"/>
      <c r="BJ61" s="95">
        <f t="shared" si="298"/>
        <v>31</v>
      </c>
      <c r="BK61" s="96">
        <f t="shared" si="39"/>
        <v>0</v>
      </c>
      <c r="BL61" s="97">
        <f t="shared" si="350"/>
        <v>0</v>
      </c>
      <c r="BM61" s="102"/>
      <c r="BN61" s="101"/>
      <c r="BO61" s="78"/>
      <c r="BP61" s="95">
        <f t="shared" si="299"/>
        <v>31</v>
      </c>
      <c r="BQ61" s="96">
        <f t="shared" si="42"/>
        <v>0</v>
      </c>
      <c r="BR61" s="97">
        <f t="shared" si="351"/>
        <v>0</v>
      </c>
      <c r="BS61" s="102"/>
      <c r="BT61" s="101"/>
      <c r="BU61" s="78"/>
      <c r="BV61" s="95">
        <f t="shared" si="300"/>
        <v>31</v>
      </c>
      <c r="BW61" s="96">
        <f t="shared" si="45"/>
        <v>0</v>
      </c>
      <c r="BX61" s="97">
        <f t="shared" si="352"/>
        <v>0</v>
      </c>
      <c r="BY61" s="102"/>
      <c r="BZ61" s="101"/>
      <c r="CA61" s="78"/>
      <c r="CB61" s="95">
        <f t="shared" si="301"/>
        <v>31</v>
      </c>
      <c r="CC61" s="96">
        <f t="shared" si="48"/>
        <v>0</v>
      </c>
      <c r="CD61" s="97">
        <f t="shared" si="353"/>
        <v>0</v>
      </c>
      <c r="CE61" s="102"/>
      <c r="CF61" s="101"/>
      <c r="CG61" s="78"/>
      <c r="CH61" s="95">
        <f t="shared" si="302"/>
        <v>31</v>
      </c>
      <c r="CI61" s="96">
        <f t="shared" si="51"/>
        <v>0</v>
      </c>
      <c r="CJ61" s="97">
        <f t="shared" si="354"/>
        <v>0</v>
      </c>
      <c r="CK61" s="102"/>
      <c r="CL61" s="101"/>
      <c r="CM61" s="78"/>
      <c r="CN61" s="95">
        <f t="shared" si="303"/>
        <v>31</v>
      </c>
      <c r="CO61" s="96">
        <f t="shared" si="54"/>
        <v>0</v>
      </c>
      <c r="CP61" s="97">
        <f t="shared" si="355"/>
        <v>0</v>
      </c>
      <c r="CQ61" s="102"/>
      <c r="CR61" s="101"/>
      <c r="CS61" s="78"/>
      <c r="CT61" s="95">
        <f t="shared" si="304"/>
        <v>31</v>
      </c>
      <c r="CU61" s="96">
        <f t="shared" si="57"/>
        <v>0</v>
      </c>
      <c r="CV61" s="97">
        <f t="shared" si="356"/>
        <v>0</v>
      </c>
      <c r="CW61" s="102"/>
      <c r="CX61" s="101"/>
      <c r="CY61" s="78"/>
      <c r="CZ61" s="95">
        <f t="shared" si="305"/>
        <v>31</v>
      </c>
      <c r="DA61" s="96">
        <f t="shared" si="60"/>
        <v>0</v>
      </c>
      <c r="DB61" s="97">
        <f t="shared" si="357"/>
        <v>0</v>
      </c>
      <c r="DC61" s="97"/>
      <c r="DD61" s="103"/>
      <c r="DE61" s="97"/>
      <c r="DF61" s="101"/>
      <c r="DG61" s="78"/>
      <c r="DH61" s="95">
        <f t="shared" si="306"/>
        <v>31</v>
      </c>
      <c r="DI61" s="96">
        <f t="shared" si="63"/>
        <v>0</v>
      </c>
      <c r="DJ61" s="97">
        <f t="shared" si="358"/>
        <v>0</v>
      </c>
      <c r="DK61" s="102"/>
      <c r="DL61" s="101"/>
      <c r="DM61" s="78"/>
      <c r="DN61" s="95">
        <f t="shared" si="307"/>
        <v>31</v>
      </c>
      <c r="DO61" s="96">
        <f t="shared" si="66"/>
        <v>0</v>
      </c>
      <c r="DP61" s="97">
        <f t="shared" si="359"/>
        <v>0</v>
      </c>
      <c r="DQ61" s="102"/>
      <c r="DR61" s="101"/>
      <c r="DS61" s="78"/>
      <c r="DT61" s="95">
        <f t="shared" si="308"/>
        <v>31</v>
      </c>
      <c r="DU61" s="96">
        <f t="shared" si="69"/>
        <v>0</v>
      </c>
      <c r="DV61" s="97">
        <f t="shared" si="360"/>
        <v>0</v>
      </c>
      <c r="DW61" s="102"/>
      <c r="DX61" s="101"/>
      <c r="DY61" s="78"/>
      <c r="DZ61" s="95">
        <f t="shared" si="309"/>
        <v>31</v>
      </c>
      <c r="EA61" s="96">
        <f t="shared" si="72"/>
        <v>0</v>
      </c>
      <c r="EB61" s="97">
        <f t="shared" si="361"/>
        <v>0</v>
      </c>
      <c r="EC61" s="102"/>
      <c r="ED61" s="101"/>
      <c r="EE61" s="78"/>
      <c r="EF61" s="95">
        <f t="shared" si="310"/>
        <v>31</v>
      </c>
      <c r="EG61" s="96">
        <f t="shared" si="75"/>
        <v>0</v>
      </c>
      <c r="EH61" s="97">
        <f t="shared" si="362"/>
        <v>0</v>
      </c>
      <c r="EI61" s="102"/>
      <c r="EJ61" s="101"/>
      <c r="EK61" s="78"/>
      <c r="EL61" s="95">
        <f t="shared" si="311"/>
        <v>31</v>
      </c>
      <c r="EM61" s="96">
        <f t="shared" si="78"/>
        <v>0</v>
      </c>
      <c r="EN61" s="97">
        <f t="shared" si="363"/>
        <v>0</v>
      </c>
      <c r="EO61" s="102"/>
      <c r="EP61" s="101"/>
      <c r="EQ61" s="78"/>
      <c r="ER61" s="95">
        <f t="shared" si="312"/>
        <v>31</v>
      </c>
      <c r="ES61" s="96">
        <f t="shared" si="81"/>
        <v>0</v>
      </c>
      <c r="ET61" s="97">
        <f t="shared" si="364"/>
        <v>0</v>
      </c>
      <c r="EU61" s="102"/>
      <c r="EV61" s="101"/>
      <c r="EW61" s="78"/>
      <c r="EX61" s="95">
        <f t="shared" si="313"/>
        <v>31</v>
      </c>
      <c r="EY61" s="96">
        <f t="shared" si="84"/>
        <v>0</v>
      </c>
      <c r="EZ61" s="97">
        <f t="shared" si="365"/>
        <v>0</v>
      </c>
      <c r="FA61" s="102"/>
      <c r="FB61" s="101"/>
      <c r="FC61" s="78"/>
      <c r="FD61" s="95">
        <f t="shared" si="314"/>
        <v>31</v>
      </c>
      <c r="FE61" s="96">
        <f t="shared" si="87"/>
        <v>0</v>
      </c>
      <c r="FF61" s="97">
        <f t="shared" si="366"/>
        <v>0</v>
      </c>
      <c r="FG61" s="102"/>
      <c r="FH61" s="97"/>
      <c r="FI61" s="103"/>
      <c r="FJ61" s="97"/>
      <c r="FK61" s="48" t="str">
        <f t="shared" si="327"/>
        <v>12/1/2011</v>
      </c>
      <c r="FL61" s="171" t="e">
        <f t="shared" si="315"/>
        <v>#DIV/0!</v>
      </c>
      <c r="FM61" s="95">
        <f t="shared" si="328"/>
        <v>31</v>
      </c>
      <c r="FN61" s="96">
        <f t="shared" si="329"/>
        <v>1</v>
      </c>
      <c r="FO61" s="97">
        <f t="shared" si="316"/>
        <v>1</v>
      </c>
      <c r="FP61" s="102"/>
      <c r="FR61" s="52">
        <f t="shared" si="17"/>
        <v>12</v>
      </c>
      <c r="FS61" s="169">
        <f t="shared" si="342"/>
        <v>1</v>
      </c>
      <c r="FT61" s="168" t="s">
        <v>98</v>
      </c>
      <c r="FU61" s="170">
        <f t="shared" si="18"/>
        <v>2011</v>
      </c>
    </row>
    <row r="62" spans="1:177">
      <c r="A62" s="57"/>
      <c r="B62" s="185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BB62" s="131"/>
      <c r="BC62" s="132"/>
      <c r="BH62" s="131"/>
      <c r="BI62" s="132"/>
      <c r="BN62" s="131"/>
      <c r="BO62" s="133"/>
      <c r="DF62" s="131"/>
      <c r="DG62" s="132"/>
      <c r="DL62" s="131"/>
      <c r="DM62" s="132"/>
      <c r="DR62" s="131"/>
      <c r="DS62" s="132"/>
      <c r="DT62" s="187"/>
      <c r="DU62" s="187"/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7"/>
      <c r="EL62" s="187"/>
      <c r="EM62" s="187"/>
      <c r="EN62" s="187"/>
      <c r="EO62" s="187"/>
      <c r="EP62" s="187"/>
      <c r="EQ62" s="187"/>
      <c r="ER62" s="187"/>
      <c r="ES62" s="187"/>
      <c r="ET62" s="187"/>
      <c r="EU62" s="187"/>
      <c r="EV62" s="187"/>
      <c r="EW62" s="187"/>
      <c r="EX62" s="187"/>
      <c r="EY62" s="187"/>
      <c r="EZ62" s="187"/>
      <c r="FA62" s="187"/>
      <c r="FB62" s="187"/>
      <c r="FC62" s="187"/>
      <c r="FD62" s="187"/>
      <c r="FE62" s="187"/>
      <c r="FF62" s="187"/>
      <c r="FG62" s="187"/>
      <c r="FK62" s="187"/>
      <c r="FL62" s="187"/>
      <c r="FM62" s="187"/>
      <c r="FN62" s="187"/>
      <c r="FO62" s="187"/>
      <c r="FP62" s="187"/>
    </row>
    <row r="63" spans="1:177">
      <c r="A63" s="57"/>
      <c r="B63" s="188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BB63" s="131"/>
      <c r="BC63" s="132"/>
      <c r="BH63" s="131"/>
      <c r="BI63" s="132"/>
      <c r="BN63" s="131"/>
      <c r="BO63" s="133"/>
      <c r="DF63" s="131"/>
      <c r="DG63" s="132"/>
      <c r="DL63" s="131"/>
      <c r="DM63" s="132"/>
      <c r="DR63" s="131"/>
      <c r="DS63" s="132"/>
      <c r="DT63" s="187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7"/>
      <c r="EL63" s="187"/>
      <c r="EM63" s="187"/>
      <c r="EN63" s="187"/>
      <c r="EO63" s="187"/>
      <c r="EP63" s="187"/>
      <c r="EQ63" s="187"/>
      <c r="ER63" s="187"/>
      <c r="ES63" s="187"/>
      <c r="ET63" s="187"/>
      <c r="EU63" s="187"/>
      <c r="EV63" s="187"/>
      <c r="EW63" s="187"/>
      <c r="EX63" s="187"/>
      <c r="EY63" s="187"/>
      <c r="EZ63" s="187"/>
      <c r="FA63" s="187"/>
      <c r="FB63" s="187"/>
      <c r="FC63" s="187"/>
      <c r="FD63" s="187"/>
      <c r="FE63" s="187"/>
      <c r="FF63" s="187"/>
      <c r="FG63" s="187"/>
      <c r="FK63" s="187"/>
      <c r="FL63" s="187"/>
      <c r="FM63" s="187"/>
      <c r="FN63" s="187"/>
      <c r="FO63" s="187"/>
      <c r="FP63" s="187"/>
    </row>
    <row r="64" spans="1:177">
      <c r="A64" s="57"/>
      <c r="B64" s="185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BB64" s="131"/>
      <c r="BC64" s="132"/>
      <c r="BH64" s="131"/>
      <c r="BI64" s="132"/>
      <c r="BN64" s="131"/>
      <c r="BO64" s="133"/>
      <c r="DF64" s="131"/>
      <c r="DG64" s="132"/>
      <c r="DJ64" s="189"/>
      <c r="DL64" s="131"/>
      <c r="DM64" s="132"/>
      <c r="DR64" s="131"/>
      <c r="DS64" s="132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K64" s="187"/>
      <c r="FL64" s="187"/>
      <c r="FM64" s="187"/>
      <c r="FN64" s="187"/>
      <c r="FO64" s="187"/>
      <c r="FP64" s="187"/>
    </row>
    <row r="65" spans="1:172">
      <c r="A65" s="57"/>
      <c r="B65" s="190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BB65" s="131"/>
      <c r="BC65" s="132"/>
      <c r="BH65" s="131"/>
      <c r="BI65" s="132"/>
      <c r="BN65" s="131"/>
      <c r="BO65" s="133"/>
      <c r="DF65" s="131"/>
      <c r="DG65" s="132"/>
      <c r="DL65" s="131"/>
      <c r="DM65" s="132"/>
      <c r="DR65" s="131"/>
      <c r="DS65" s="132"/>
      <c r="DT65" s="187"/>
      <c r="DU65" s="187"/>
      <c r="DV65" s="187"/>
      <c r="DW65" s="187"/>
      <c r="DX65" s="187"/>
      <c r="DY65" s="187"/>
      <c r="DZ65" s="187"/>
      <c r="EA65" s="187"/>
      <c r="EB65" s="187"/>
      <c r="EC65" s="187"/>
      <c r="ED65" s="187"/>
      <c r="EE65" s="187"/>
      <c r="EF65" s="187"/>
      <c r="EG65" s="187"/>
      <c r="EH65" s="187"/>
      <c r="EI65" s="187"/>
      <c r="EJ65" s="187"/>
      <c r="EK65" s="187"/>
      <c r="EL65" s="187"/>
      <c r="EM65" s="187"/>
      <c r="EN65" s="187"/>
      <c r="EO65" s="187"/>
      <c r="EP65" s="187"/>
      <c r="EQ65" s="187"/>
      <c r="ER65" s="187"/>
      <c r="ES65" s="187"/>
      <c r="ET65" s="187"/>
      <c r="EU65" s="187"/>
      <c r="EV65" s="187"/>
      <c r="EW65" s="187"/>
      <c r="EX65" s="187"/>
      <c r="EY65" s="187"/>
      <c r="EZ65" s="187"/>
      <c r="FA65" s="187"/>
      <c r="FB65" s="187"/>
      <c r="FC65" s="187"/>
      <c r="FD65" s="187"/>
      <c r="FE65" s="187"/>
      <c r="FF65" s="187"/>
      <c r="FG65" s="187"/>
      <c r="FK65" s="187"/>
      <c r="FL65" s="187"/>
      <c r="FM65" s="187"/>
      <c r="FN65" s="187"/>
      <c r="FO65" s="187"/>
      <c r="FP65" s="187"/>
    </row>
    <row r="66" spans="1:17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BB66" s="131"/>
      <c r="BC66" s="132"/>
      <c r="BH66" s="131"/>
      <c r="BI66" s="132"/>
      <c r="BN66" s="131"/>
      <c r="BO66" s="133"/>
      <c r="DF66" s="131"/>
      <c r="DG66" s="132"/>
      <c r="DL66" s="131"/>
      <c r="DM66" s="132"/>
      <c r="DR66" s="131"/>
      <c r="DS66" s="132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87"/>
      <c r="EE66" s="187"/>
      <c r="EF66" s="187"/>
      <c r="EG66" s="187"/>
      <c r="EH66" s="187"/>
      <c r="EI66" s="187"/>
      <c r="EJ66" s="187"/>
      <c r="EK66" s="187"/>
      <c r="EL66" s="187"/>
      <c r="EM66" s="187"/>
      <c r="EN66" s="187"/>
      <c r="EO66" s="187"/>
      <c r="EP66" s="187"/>
      <c r="EQ66" s="187"/>
      <c r="ER66" s="187"/>
      <c r="ES66" s="187"/>
      <c r="ET66" s="187"/>
      <c r="EU66" s="187"/>
      <c r="EV66" s="187"/>
      <c r="EW66" s="187"/>
      <c r="EX66" s="187"/>
      <c r="EY66" s="187"/>
      <c r="EZ66" s="187"/>
      <c r="FA66" s="187"/>
      <c r="FB66" s="187"/>
      <c r="FC66" s="187"/>
      <c r="FD66" s="187"/>
      <c r="FE66" s="187"/>
      <c r="FF66" s="187"/>
      <c r="FG66" s="187"/>
      <c r="FK66" s="187"/>
      <c r="FL66" s="187"/>
      <c r="FM66" s="187"/>
      <c r="FN66" s="187"/>
      <c r="FO66" s="187"/>
      <c r="FP66" s="187"/>
    </row>
    <row r="67" spans="1:172">
      <c r="A67" s="187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31"/>
      <c r="BC67" s="132"/>
      <c r="BH67" s="131"/>
      <c r="BI67" s="132"/>
      <c r="BN67" s="131"/>
      <c r="BO67" s="133"/>
      <c r="DF67" s="131"/>
      <c r="DG67" s="132"/>
      <c r="DL67" s="131"/>
      <c r="DM67" s="132"/>
      <c r="DR67" s="131"/>
      <c r="DS67" s="132"/>
      <c r="DT67" s="187"/>
      <c r="DU67" s="187"/>
      <c r="DV67" s="187"/>
      <c r="DW67" s="187"/>
      <c r="DX67" s="187"/>
      <c r="DY67" s="187"/>
      <c r="DZ67" s="187"/>
      <c r="EA67" s="187"/>
      <c r="EB67" s="187"/>
      <c r="EC67" s="187"/>
      <c r="ED67" s="187"/>
      <c r="EE67" s="187"/>
      <c r="EF67" s="187"/>
      <c r="EG67" s="187"/>
      <c r="EH67" s="187"/>
      <c r="EI67" s="187"/>
      <c r="EJ67" s="187"/>
      <c r="EK67" s="187"/>
      <c r="EL67" s="187"/>
      <c r="EM67" s="187"/>
      <c r="EN67" s="187"/>
      <c r="EO67" s="187"/>
      <c r="EP67" s="187"/>
      <c r="EQ67" s="187"/>
      <c r="ER67" s="187"/>
      <c r="ES67" s="187"/>
      <c r="ET67" s="187"/>
      <c r="EU67" s="187"/>
      <c r="EV67" s="187"/>
      <c r="EW67" s="187"/>
      <c r="EX67" s="187"/>
      <c r="EY67" s="187"/>
      <c r="EZ67" s="187"/>
      <c r="FA67" s="187"/>
      <c r="FB67" s="187"/>
      <c r="FC67" s="187"/>
      <c r="FD67" s="187"/>
      <c r="FE67" s="187"/>
      <c r="FF67" s="187"/>
      <c r="FG67" s="187"/>
      <c r="FK67" s="187"/>
      <c r="FL67" s="187"/>
      <c r="FM67" s="187"/>
      <c r="FN67" s="187"/>
      <c r="FO67" s="187"/>
      <c r="FP67" s="187"/>
    </row>
    <row r="68" spans="1:172">
      <c r="A68" s="187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31"/>
      <c r="BC68" s="132"/>
      <c r="BH68" s="131"/>
      <c r="BI68" s="132"/>
      <c r="BN68" s="131"/>
      <c r="BO68" s="133"/>
      <c r="DF68" s="131"/>
      <c r="DG68" s="132"/>
      <c r="DL68" s="131"/>
      <c r="DM68" s="132"/>
      <c r="DR68" s="131"/>
      <c r="DS68" s="132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K68" s="187"/>
      <c r="FL68" s="187"/>
      <c r="FM68" s="187"/>
      <c r="FN68" s="187"/>
      <c r="FO68" s="187"/>
      <c r="FP68" s="187"/>
    </row>
    <row r="69" spans="1:172">
      <c r="A69" s="187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31"/>
      <c r="BC69" s="132"/>
      <c r="BH69" s="131"/>
      <c r="BI69" s="132"/>
      <c r="BN69" s="131"/>
      <c r="BO69" s="133"/>
      <c r="DF69" s="131"/>
      <c r="DG69" s="132"/>
      <c r="DL69" s="131"/>
      <c r="DM69" s="132"/>
      <c r="DR69" s="131"/>
      <c r="DS69" s="132"/>
      <c r="DT69" s="187"/>
      <c r="DU69" s="187"/>
      <c r="DV69" s="187"/>
      <c r="DW69" s="187"/>
      <c r="DX69" s="187"/>
      <c r="DY69" s="187"/>
      <c r="DZ69" s="187"/>
      <c r="EA69" s="187"/>
      <c r="EB69" s="187"/>
      <c r="EC69" s="187"/>
      <c r="ED69" s="187"/>
      <c r="EE69" s="187"/>
      <c r="EF69" s="187"/>
      <c r="EG69" s="187"/>
      <c r="EH69" s="187"/>
      <c r="EI69" s="187"/>
      <c r="EJ69" s="187"/>
      <c r="EK69" s="187"/>
      <c r="EL69" s="187"/>
      <c r="EM69" s="187"/>
      <c r="EN69" s="187"/>
      <c r="EO69" s="187"/>
      <c r="EP69" s="187"/>
      <c r="EQ69" s="187"/>
      <c r="ER69" s="187"/>
      <c r="ES69" s="187"/>
      <c r="ET69" s="187"/>
      <c r="EU69" s="187"/>
      <c r="EV69" s="187"/>
      <c r="EW69" s="187"/>
      <c r="EX69" s="187"/>
      <c r="EY69" s="187"/>
      <c r="EZ69" s="187"/>
      <c r="FA69" s="187"/>
      <c r="FB69" s="187"/>
      <c r="FC69" s="187"/>
      <c r="FD69" s="187"/>
      <c r="FE69" s="187"/>
      <c r="FF69" s="187"/>
      <c r="FG69" s="187"/>
      <c r="FK69" s="187"/>
      <c r="FL69" s="187"/>
      <c r="FM69" s="187"/>
      <c r="FN69" s="187"/>
      <c r="FO69" s="187"/>
      <c r="FP69" s="187"/>
    </row>
    <row r="70" spans="1:172">
      <c r="A70" s="187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31"/>
      <c r="BC70" s="132"/>
      <c r="BH70" s="131"/>
      <c r="BI70" s="132"/>
      <c r="BN70" s="131"/>
      <c r="BO70" s="133"/>
      <c r="DF70" s="131"/>
      <c r="DG70" s="132"/>
      <c r="DL70" s="131"/>
      <c r="DM70" s="132"/>
      <c r="DR70" s="131"/>
      <c r="DS70" s="132"/>
      <c r="DT70" s="187"/>
      <c r="DU70" s="187"/>
      <c r="DV70" s="187"/>
      <c r="DW70" s="187"/>
      <c r="DX70" s="187"/>
      <c r="DY70" s="187"/>
      <c r="DZ70" s="187"/>
      <c r="EA70" s="187"/>
      <c r="EB70" s="187"/>
      <c r="EC70" s="187"/>
      <c r="ED70" s="187"/>
      <c r="EE70" s="187"/>
      <c r="EF70" s="187"/>
      <c r="EG70" s="187"/>
      <c r="EH70" s="187"/>
      <c r="EI70" s="187"/>
      <c r="EJ70" s="187"/>
      <c r="EK70" s="187"/>
      <c r="EL70" s="187"/>
      <c r="EM70" s="187"/>
      <c r="EN70" s="187"/>
      <c r="EO70" s="187"/>
      <c r="EP70" s="187"/>
      <c r="EQ70" s="187"/>
      <c r="ER70" s="187"/>
      <c r="ES70" s="187"/>
      <c r="ET70" s="187"/>
      <c r="EU70" s="187"/>
      <c r="EV70" s="187"/>
      <c r="EW70" s="187"/>
      <c r="EX70" s="187"/>
      <c r="EY70" s="187"/>
      <c r="EZ70" s="187"/>
      <c r="FA70" s="187"/>
      <c r="FB70" s="187"/>
      <c r="FC70" s="187"/>
      <c r="FD70" s="187"/>
      <c r="FE70" s="187"/>
      <c r="FF70" s="187"/>
      <c r="FG70" s="187"/>
      <c r="FK70" s="187"/>
      <c r="FL70" s="187"/>
      <c r="FM70" s="187"/>
      <c r="FN70" s="187"/>
      <c r="FO70" s="187"/>
      <c r="FP70" s="187"/>
    </row>
    <row r="71" spans="1:172">
      <c r="A71" s="187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31"/>
      <c r="BC71" s="132"/>
      <c r="BH71" s="131"/>
      <c r="BI71" s="132"/>
      <c r="BN71" s="131"/>
      <c r="BO71" s="133"/>
      <c r="DF71" s="131"/>
      <c r="DG71" s="132"/>
      <c r="DL71" s="131"/>
      <c r="DM71" s="132"/>
      <c r="DR71" s="131"/>
      <c r="DS71" s="132"/>
      <c r="DT71" s="187"/>
      <c r="DU71" s="187"/>
      <c r="DV71" s="187"/>
      <c r="DW71" s="187"/>
      <c r="DX71" s="187"/>
      <c r="DY71" s="187"/>
      <c r="DZ71" s="187"/>
      <c r="EA71" s="187"/>
      <c r="EB71" s="187"/>
      <c r="EC71" s="187"/>
      <c r="ED71" s="187"/>
      <c r="EE71" s="187"/>
      <c r="EF71" s="187"/>
      <c r="EG71" s="187"/>
      <c r="EH71" s="187"/>
      <c r="EI71" s="187"/>
      <c r="EJ71" s="187"/>
      <c r="EK71" s="187"/>
      <c r="EL71" s="187"/>
      <c r="EM71" s="187"/>
      <c r="EN71" s="187"/>
      <c r="EO71" s="187"/>
      <c r="EP71" s="187"/>
      <c r="EQ71" s="187"/>
      <c r="ER71" s="187"/>
      <c r="ES71" s="187"/>
      <c r="ET71" s="187"/>
      <c r="EU71" s="187"/>
      <c r="EV71" s="187"/>
      <c r="EW71" s="187"/>
      <c r="EX71" s="187"/>
      <c r="EY71" s="187"/>
      <c r="EZ71" s="187"/>
      <c r="FA71" s="187"/>
      <c r="FB71" s="187"/>
      <c r="FC71" s="187"/>
      <c r="FD71" s="187"/>
      <c r="FE71" s="187"/>
      <c r="FF71" s="187"/>
      <c r="FG71" s="187"/>
      <c r="FK71" s="187"/>
      <c r="FL71" s="187"/>
      <c r="FM71" s="187"/>
      <c r="FN71" s="187"/>
      <c r="FO71" s="187"/>
      <c r="FP71" s="187"/>
    </row>
    <row r="72" spans="1:172">
      <c r="A72" s="187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31"/>
      <c r="BC72" s="132"/>
      <c r="BH72" s="131"/>
      <c r="BI72" s="132"/>
      <c r="BN72" s="131"/>
      <c r="BO72" s="133"/>
      <c r="DF72" s="131"/>
      <c r="DG72" s="132"/>
      <c r="DL72" s="131"/>
      <c r="DM72" s="132"/>
      <c r="DR72" s="131"/>
      <c r="DS72" s="132"/>
      <c r="DT72" s="187"/>
      <c r="DU72" s="187"/>
      <c r="DV72" s="187"/>
      <c r="DW72" s="187"/>
      <c r="DX72" s="187"/>
      <c r="DY72" s="187"/>
      <c r="DZ72" s="187"/>
      <c r="EA72" s="187"/>
      <c r="EB72" s="187"/>
      <c r="EC72" s="187"/>
      <c r="ED72" s="187"/>
      <c r="EE72" s="187"/>
      <c r="EF72" s="187"/>
      <c r="EG72" s="187"/>
      <c r="EH72" s="187"/>
      <c r="EI72" s="187"/>
      <c r="EJ72" s="187"/>
      <c r="EK72" s="187"/>
      <c r="EL72" s="187"/>
      <c r="EM72" s="187"/>
      <c r="EN72" s="187"/>
      <c r="EO72" s="187"/>
      <c r="EP72" s="187"/>
      <c r="EQ72" s="187"/>
      <c r="ER72" s="187"/>
      <c r="ES72" s="187"/>
      <c r="ET72" s="187"/>
      <c r="EU72" s="187"/>
      <c r="EV72" s="187"/>
      <c r="EW72" s="187"/>
      <c r="EX72" s="187"/>
      <c r="EY72" s="187"/>
      <c r="EZ72" s="187"/>
      <c r="FA72" s="187"/>
      <c r="FB72" s="187"/>
      <c r="FC72" s="187"/>
      <c r="FD72" s="187"/>
      <c r="FE72" s="187"/>
      <c r="FF72" s="187"/>
      <c r="FG72" s="187"/>
      <c r="FK72" s="187"/>
      <c r="FL72" s="187"/>
      <c r="FM72" s="187"/>
      <c r="FN72" s="187"/>
      <c r="FO72" s="187"/>
      <c r="FP72" s="187"/>
    </row>
    <row r="73" spans="1:172">
      <c r="A73" s="187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31"/>
      <c r="BC73" s="132"/>
      <c r="BH73" s="131"/>
      <c r="BI73" s="132"/>
      <c r="BN73" s="131"/>
      <c r="BO73" s="133"/>
      <c r="DF73" s="131"/>
      <c r="DG73" s="132"/>
      <c r="DL73" s="131"/>
      <c r="DM73" s="132"/>
      <c r="DR73" s="131"/>
      <c r="DS73" s="132"/>
      <c r="DT73" s="187"/>
      <c r="DU73" s="187"/>
      <c r="DV73" s="187"/>
      <c r="DW73" s="187"/>
      <c r="DX73" s="187"/>
      <c r="DY73" s="187"/>
      <c r="DZ73" s="187"/>
      <c r="EA73" s="187"/>
      <c r="EB73" s="187"/>
      <c r="EC73" s="187"/>
      <c r="ED73" s="187"/>
      <c r="EE73" s="187"/>
      <c r="EF73" s="187"/>
      <c r="EG73" s="187"/>
      <c r="EH73" s="187"/>
      <c r="EI73" s="187"/>
      <c r="EJ73" s="187"/>
      <c r="EK73" s="187"/>
      <c r="EL73" s="187"/>
      <c r="EM73" s="187"/>
      <c r="EN73" s="187"/>
      <c r="EO73" s="187"/>
      <c r="EP73" s="187"/>
      <c r="EQ73" s="187"/>
      <c r="ER73" s="187"/>
      <c r="ES73" s="187"/>
      <c r="ET73" s="187"/>
      <c r="EU73" s="187"/>
      <c r="EV73" s="187"/>
      <c r="EW73" s="187"/>
      <c r="EX73" s="187"/>
      <c r="EY73" s="187"/>
      <c r="EZ73" s="187"/>
      <c r="FA73" s="187"/>
      <c r="FB73" s="187"/>
      <c r="FC73" s="187"/>
      <c r="FD73" s="187"/>
      <c r="FE73" s="187"/>
      <c r="FF73" s="187"/>
      <c r="FG73" s="187"/>
      <c r="FK73" s="187"/>
      <c r="FL73" s="187"/>
      <c r="FM73" s="187"/>
      <c r="FN73" s="187"/>
      <c r="FO73" s="187"/>
      <c r="FP73" s="187"/>
    </row>
    <row r="74" spans="1:172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31"/>
      <c r="BC74" s="132"/>
      <c r="BH74" s="131"/>
      <c r="BI74" s="132"/>
      <c r="BN74" s="131"/>
      <c r="BO74" s="133"/>
      <c r="DF74" s="131"/>
      <c r="DG74" s="132"/>
      <c r="DL74" s="131"/>
      <c r="DM74" s="132"/>
      <c r="DR74" s="131"/>
      <c r="DS74" s="132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K74" s="187"/>
      <c r="FL74" s="187"/>
      <c r="FM74" s="187"/>
      <c r="FN74" s="187"/>
      <c r="FO74" s="187"/>
      <c r="FP74" s="187"/>
    </row>
    <row r="75" spans="1:172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31"/>
      <c r="BC75" s="132"/>
      <c r="BH75" s="131"/>
      <c r="BI75" s="132"/>
      <c r="BN75" s="131"/>
      <c r="BO75" s="133"/>
      <c r="DF75" s="131"/>
      <c r="DG75" s="132"/>
      <c r="DL75" s="131"/>
      <c r="DM75" s="132"/>
      <c r="DR75" s="131"/>
      <c r="DS75" s="132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K75" s="187"/>
      <c r="FL75" s="187"/>
      <c r="FM75" s="187"/>
      <c r="FN75" s="187"/>
      <c r="FO75" s="187"/>
      <c r="FP75" s="187"/>
    </row>
    <row r="76" spans="1:172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31"/>
      <c r="BC76" s="132"/>
      <c r="BH76" s="131"/>
      <c r="BI76" s="132"/>
      <c r="BN76" s="131"/>
      <c r="BO76" s="133"/>
      <c r="DF76" s="131"/>
      <c r="DG76" s="132"/>
      <c r="DL76" s="131"/>
      <c r="DM76" s="132"/>
      <c r="DR76" s="131"/>
      <c r="DS76" s="132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K76" s="187"/>
      <c r="FL76" s="187"/>
      <c r="FM76" s="187"/>
      <c r="FN76" s="187"/>
      <c r="FO76" s="187"/>
      <c r="FP76" s="187"/>
    </row>
    <row r="77" spans="1:172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31"/>
      <c r="BC77" s="132"/>
      <c r="BH77" s="131"/>
      <c r="BI77" s="132"/>
      <c r="BN77" s="131"/>
      <c r="BO77" s="133"/>
      <c r="DF77" s="131"/>
      <c r="DG77" s="132"/>
      <c r="DL77" s="131"/>
      <c r="DM77" s="132"/>
      <c r="DR77" s="131"/>
      <c r="DS77" s="132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K77" s="187"/>
      <c r="FL77" s="187"/>
      <c r="FM77" s="187"/>
      <c r="FN77" s="187"/>
      <c r="FO77" s="187"/>
      <c r="FP77" s="187"/>
    </row>
    <row r="78" spans="1:172">
      <c r="A78" s="187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31"/>
      <c r="BC78" s="132"/>
      <c r="BH78" s="131"/>
      <c r="BI78" s="132"/>
      <c r="BN78" s="131"/>
      <c r="BO78" s="133"/>
      <c r="DF78" s="131"/>
      <c r="DG78" s="132"/>
      <c r="DL78" s="131"/>
      <c r="DM78" s="132"/>
      <c r="DR78" s="131"/>
      <c r="DS78" s="132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K78" s="187"/>
      <c r="FL78" s="187"/>
      <c r="FM78" s="187"/>
      <c r="FN78" s="187"/>
      <c r="FO78" s="187"/>
      <c r="FP78" s="187"/>
    </row>
    <row r="79" spans="1:172">
      <c r="A79" s="187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31"/>
      <c r="BC79" s="132"/>
      <c r="BH79" s="131"/>
      <c r="BI79" s="132"/>
      <c r="BN79" s="131"/>
      <c r="BO79" s="133"/>
      <c r="DF79" s="131"/>
      <c r="DG79" s="132"/>
      <c r="DL79" s="131"/>
      <c r="DM79" s="132"/>
      <c r="DR79" s="131"/>
      <c r="DS79" s="132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K79" s="187"/>
      <c r="FL79" s="187"/>
      <c r="FM79" s="187"/>
      <c r="FN79" s="187"/>
      <c r="FO79" s="187"/>
      <c r="FP79" s="187"/>
    </row>
    <row r="80" spans="1:172">
      <c r="A80" s="187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31"/>
      <c r="BC80" s="132"/>
      <c r="BH80" s="131"/>
      <c r="BI80" s="132"/>
      <c r="BN80" s="131"/>
      <c r="BO80" s="133"/>
      <c r="DF80" s="131"/>
      <c r="DG80" s="132"/>
      <c r="DL80" s="131"/>
      <c r="DM80" s="132"/>
      <c r="DR80" s="131"/>
      <c r="DS80" s="132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K80" s="187"/>
      <c r="FL80" s="187"/>
      <c r="FM80" s="187"/>
      <c r="FN80" s="187"/>
      <c r="FO80" s="187"/>
      <c r="FP80" s="187"/>
    </row>
    <row r="81" spans="1:172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31"/>
      <c r="BC81" s="132"/>
      <c r="BH81" s="131"/>
      <c r="BI81" s="132"/>
      <c r="BN81" s="131"/>
      <c r="BO81" s="133"/>
      <c r="DF81" s="131"/>
      <c r="DG81" s="132"/>
      <c r="DL81" s="131"/>
      <c r="DM81" s="133"/>
      <c r="DR81" s="131"/>
      <c r="DS81" s="132"/>
      <c r="DT81" s="187"/>
      <c r="DU81" s="187"/>
      <c r="DV81" s="187"/>
      <c r="DW81" s="187"/>
      <c r="DX81" s="187"/>
      <c r="DY81" s="187"/>
      <c r="DZ81" s="187"/>
      <c r="EA81" s="187"/>
      <c r="EB81" s="187"/>
      <c r="EC81" s="187"/>
      <c r="ED81" s="187"/>
      <c r="EE81" s="187"/>
      <c r="EF81" s="187"/>
      <c r="EG81" s="187"/>
      <c r="EH81" s="187"/>
      <c r="EI81" s="187"/>
      <c r="EJ81" s="187"/>
      <c r="EK81" s="187"/>
      <c r="EL81" s="187"/>
      <c r="EM81" s="187"/>
      <c r="EN81" s="187"/>
      <c r="EO81" s="187"/>
      <c r="EP81" s="187"/>
      <c r="EQ81" s="187"/>
      <c r="ER81" s="187"/>
      <c r="ES81" s="187"/>
      <c r="ET81" s="187"/>
      <c r="EU81" s="187"/>
      <c r="EV81" s="187"/>
      <c r="EW81" s="187"/>
      <c r="EX81" s="187"/>
      <c r="EY81" s="187"/>
      <c r="EZ81" s="187"/>
      <c r="FA81" s="187"/>
      <c r="FB81" s="187"/>
      <c r="FC81" s="187"/>
      <c r="FD81" s="187"/>
      <c r="FE81" s="187"/>
      <c r="FF81" s="187"/>
      <c r="FG81" s="187"/>
      <c r="FK81" s="187"/>
      <c r="FL81" s="187"/>
      <c r="FM81" s="187"/>
      <c r="FN81" s="187"/>
      <c r="FO81" s="187"/>
      <c r="FP81" s="187"/>
    </row>
    <row r="82" spans="1:172">
      <c r="A82" s="187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31"/>
      <c r="BC82" s="132"/>
      <c r="BH82" s="131"/>
      <c r="BI82" s="132"/>
      <c r="BN82" s="131"/>
      <c r="BO82" s="131"/>
      <c r="DF82" s="131"/>
      <c r="DG82" s="132"/>
      <c r="DL82" s="131"/>
      <c r="DM82" s="132"/>
      <c r="DR82" s="131"/>
      <c r="DS82" s="132"/>
      <c r="DT82" s="187"/>
      <c r="DU82" s="187"/>
      <c r="DV82" s="187"/>
      <c r="DW82" s="187"/>
      <c r="DX82" s="187"/>
      <c r="DY82" s="187"/>
      <c r="DZ82" s="187"/>
      <c r="EA82" s="187"/>
      <c r="EB82" s="187"/>
      <c r="EC82" s="187"/>
      <c r="ED82" s="187"/>
      <c r="EE82" s="187"/>
      <c r="EF82" s="187"/>
      <c r="EG82" s="187"/>
      <c r="EH82" s="187"/>
      <c r="EI82" s="187"/>
      <c r="EJ82" s="187"/>
      <c r="EK82" s="187"/>
      <c r="EL82" s="187"/>
      <c r="EM82" s="187"/>
      <c r="EN82" s="187"/>
      <c r="EO82" s="187"/>
      <c r="EP82" s="187"/>
      <c r="EQ82" s="187"/>
      <c r="ER82" s="187"/>
      <c r="ES82" s="187"/>
      <c r="ET82" s="187"/>
      <c r="EU82" s="187"/>
      <c r="EV82" s="187"/>
      <c r="EW82" s="187"/>
      <c r="EX82" s="187"/>
      <c r="EY82" s="187"/>
      <c r="EZ82" s="187"/>
      <c r="FA82" s="187"/>
      <c r="FB82" s="187"/>
      <c r="FC82" s="187"/>
      <c r="FD82" s="187"/>
      <c r="FE82" s="187"/>
      <c r="FF82" s="187"/>
      <c r="FG82" s="187"/>
      <c r="FK82" s="187"/>
      <c r="FL82" s="187"/>
      <c r="FM82" s="187"/>
      <c r="FN82" s="187"/>
      <c r="FO82" s="187"/>
      <c r="FP82" s="187"/>
    </row>
    <row r="83" spans="1:172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31"/>
      <c r="BC83" s="132"/>
      <c r="BH83" s="131"/>
      <c r="BI83" s="132"/>
      <c r="BN83" s="131"/>
      <c r="BO83" s="131"/>
      <c r="DF83" s="131"/>
      <c r="DG83" s="132"/>
      <c r="DL83" s="131"/>
      <c r="DM83" s="133"/>
      <c r="DR83" s="131"/>
      <c r="DS83" s="132"/>
      <c r="DT83" s="187"/>
      <c r="DU83" s="187"/>
      <c r="DV83" s="187"/>
      <c r="DW83" s="187"/>
      <c r="DX83" s="187"/>
      <c r="DY83" s="187"/>
      <c r="DZ83" s="187"/>
      <c r="EA83" s="187"/>
      <c r="EB83" s="187"/>
      <c r="EC83" s="187"/>
      <c r="ED83" s="187"/>
      <c r="EE83" s="187"/>
      <c r="EF83" s="187"/>
      <c r="EG83" s="187"/>
      <c r="EH83" s="187"/>
      <c r="EI83" s="187"/>
      <c r="EJ83" s="187"/>
      <c r="EK83" s="187"/>
      <c r="EL83" s="187"/>
      <c r="EM83" s="187"/>
      <c r="EN83" s="187"/>
      <c r="EO83" s="187"/>
      <c r="EP83" s="187"/>
      <c r="EQ83" s="187"/>
      <c r="ER83" s="187"/>
      <c r="ES83" s="187"/>
      <c r="ET83" s="187"/>
      <c r="EU83" s="187"/>
      <c r="EV83" s="187"/>
      <c r="EW83" s="187"/>
      <c r="EX83" s="187"/>
      <c r="EY83" s="187"/>
      <c r="EZ83" s="187"/>
      <c r="FA83" s="187"/>
      <c r="FB83" s="187"/>
      <c r="FC83" s="187"/>
      <c r="FD83" s="187"/>
      <c r="FE83" s="187"/>
      <c r="FF83" s="187"/>
      <c r="FG83" s="187"/>
      <c r="FK83" s="187"/>
      <c r="FL83" s="187"/>
      <c r="FM83" s="187"/>
      <c r="FN83" s="187"/>
      <c r="FO83" s="187"/>
      <c r="FP83" s="187"/>
    </row>
    <row r="84" spans="1:172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31"/>
      <c r="BC84" s="132"/>
      <c r="BH84" s="131"/>
      <c r="BI84" s="132"/>
      <c r="BN84" s="131"/>
      <c r="BO84" s="131"/>
      <c r="DF84" s="131"/>
      <c r="DG84" s="132"/>
      <c r="DL84" s="131"/>
      <c r="DM84" s="133"/>
      <c r="DR84" s="131"/>
      <c r="DS84" s="132"/>
      <c r="DT84" s="187"/>
      <c r="DU84" s="187"/>
      <c r="DV84" s="187"/>
      <c r="DW84" s="187"/>
      <c r="DX84" s="187"/>
      <c r="DY84" s="187"/>
      <c r="DZ84" s="187"/>
      <c r="EA84" s="187"/>
      <c r="EB84" s="187"/>
      <c r="EC84" s="187"/>
      <c r="ED84" s="187"/>
      <c r="EE84" s="187"/>
      <c r="EF84" s="187"/>
      <c r="EG84" s="187"/>
      <c r="EH84" s="187"/>
      <c r="EI84" s="187"/>
      <c r="EJ84" s="187"/>
      <c r="EK84" s="187"/>
      <c r="EL84" s="187"/>
      <c r="EM84" s="187"/>
      <c r="EN84" s="187"/>
      <c r="EO84" s="187"/>
      <c r="EP84" s="187"/>
      <c r="EQ84" s="187"/>
      <c r="ER84" s="187"/>
      <c r="ES84" s="187"/>
      <c r="ET84" s="187"/>
      <c r="EU84" s="187"/>
      <c r="EV84" s="187"/>
      <c r="EW84" s="187"/>
      <c r="EX84" s="187"/>
      <c r="EY84" s="187"/>
      <c r="EZ84" s="187"/>
      <c r="FA84" s="187"/>
      <c r="FB84" s="187"/>
      <c r="FC84" s="187"/>
      <c r="FD84" s="187"/>
      <c r="FE84" s="187"/>
      <c r="FF84" s="187"/>
      <c r="FG84" s="187"/>
      <c r="FK84" s="187"/>
      <c r="FL84" s="187"/>
      <c r="FM84" s="187"/>
      <c r="FN84" s="187"/>
      <c r="FO84" s="187"/>
      <c r="FP84" s="187"/>
    </row>
    <row r="85" spans="1:172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31"/>
      <c r="BC85" s="132"/>
      <c r="BH85" s="131"/>
      <c r="BI85" s="132"/>
      <c r="BN85" s="131"/>
      <c r="BO85" s="131"/>
      <c r="DF85" s="131"/>
      <c r="DG85" s="132"/>
      <c r="DL85" s="131"/>
      <c r="DM85" s="133"/>
      <c r="DR85" s="131"/>
      <c r="DS85" s="132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K85" s="187"/>
      <c r="FL85" s="187"/>
      <c r="FM85" s="187"/>
      <c r="FN85" s="187"/>
      <c r="FO85" s="187"/>
      <c r="FP85" s="187"/>
    </row>
    <row r="86" spans="1:172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31"/>
      <c r="BC86" s="132"/>
      <c r="BH86" s="131"/>
      <c r="BI86" s="132"/>
      <c r="BN86" s="131"/>
      <c r="BO86" s="131"/>
      <c r="DF86" s="131"/>
      <c r="DG86" s="132"/>
      <c r="DL86" s="131"/>
      <c r="DM86" s="133"/>
      <c r="DR86" s="131"/>
      <c r="DS86" s="132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K86" s="187"/>
      <c r="FL86" s="187"/>
      <c r="FM86" s="187"/>
      <c r="FN86" s="187"/>
      <c r="FO86" s="187"/>
      <c r="FP86" s="187"/>
    </row>
    <row r="87" spans="1:172">
      <c r="A87" s="187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31"/>
      <c r="BC87" s="132"/>
      <c r="BH87" s="131"/>
      <c r="BI87" s="132"/>
      <c r="BN87" s="131"/>
      <c r="BO87" s="131"/>
      <c r="DF87" s="131"/>
      <c r="DG87" s="132"/>
      <c r="DL87" s="131"/>
      <c r="DM87" s="133"/>
      <c r="DR87" s="191"/>
      <c r="DS87" s="191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K87" s="187"/>
      <c r="FL87" s="187"/>
      <c r="FM87" s="187"/>
      <c r="FN87" s="187"/>
      <c r="FO87" s="187"/>
      <c r="FP87" s="187"/>
    </row>
    <row r="88" spans="1:172">
      <c r="A88" s="187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31"/>
      <c r="BC88" s="132"/>
      <c r="BH88" s="131"/>
      <c r="BI88" s="132"/>
      <c r="BN88" s="131"/>
      <c r="BO88" s="131"/>
      <c r="DL88" s="131"/>
      <c r="DM88" s="133"/>
      <c r="DR88" s="191"/>
      <c r="DS88" s="191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K88" s="187"/>
      <c r="FL88" s="187"/>
      <c r="FM88" s="187"/>
      <c r="FN88" s="187"/>
      <c r="FO88" s="187"/>
      <c r="FP88" s="187"/>
    </row>
    <row r="89" spans="1:172">
      <c r="A89" s="187"/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31"/>
      <c r="BC89" s="132"/>
      <c r="BH89" s="131"/>
      <c r="BI89" s="132"/>
      <c r="BN89" s="131"/>
      <c r="BO89" s="131"/>
      <c r="DR89" s="191"/>
      <c r="DS89" s="191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K89" s="187"/>
      <c r="FL89" s="187"/>
      <c r="FM89" s="187"/>
      <c r="FN89" s="187"/>
      <c r="FO89" s="187"/>
      <c r="FP89" s="187"/>
    </row>
    <row r="90" spans="1:172">
      <c r="A90" s="187"/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91"/>
      <c r="BC90" s="132"/>
      <c r="BH90" s="191"/>
      <c r="BI90" s="132"/>
      <c r="BN90" s="191"/>
      <c r="BO90" s="191"/>
      <c r="DR90" s="191"/>
      <c r="DS90" s="191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K90" s="187"/>
      <c r="FL90" s="187"/>
      <c r="FM90" s="187"/>
      <c r="FN90" s="187"/>
      <c r="FO90" s="187"/>
      <c r="FP90" s="187"/>
    </row>
    <row r="91" spans="1:172">
      <c r="A91" s="187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91"/>
      <c r="BC91" s="132"/>
      <c r="BH91" s="191"/>
      <c r="BI91" s="132"/>
      <c r="BN91" s="191"/>
      <c r="BO91" s="191"/>
      <c r="DR91" s="191"/>
      <c r="DS91" s="191"/>
      <c r="DT91" s="187"/>
      <c r="DU91" s="187"/>
      <c r="DV91" s="187"/>
      <c r="DW91" s="187"/>
      <c r="DX91" s="187"/>
      <c r="DY91" s="187"/>
      <c r="DZ91" s="187"/>
      <c r="EA91" s="187"/>
      <c r="EB91" s="187"/>
      <c r="EC91" s="187"/>
      <c r="ED91" s="187"/>
      <c r="EE91" s="187"/>
      <c r="EF91" s="187"/>
      <c r="EG91" s="187"/>
      <c r="EH91" s="187"/>
      <c r="EI91" s="187"/>
      <c r="EJ91" s="187"/>
      <c r="EK91" s="187"/>
      <c r="EL91" s="187"/>
      <c r="EM91" s="187"/>
      <c r="EN91" s="187"/>
      <c r="EO91" s="187"/>
      <c r="EP91" s="187"/>
      <c r="EQ91" s="187"/>
      <c r="ER91" s="187"/>
      <c r="ES91" s="187"/>
      <c r="ET91" s="187"/>
      <c r="EU91" s="187"/>
      <c r="EV91" s="187"/>
      <c r="EW91" s="187"/>
      <c r="EX91" s="187"/>
      <c r="EY91" s="187"/>
      <c r="EZ91" s="187"/>
      <c r="FA91" s="187"/>
      <c r="FB91" s="187"/>
      <c r="FC91" s="187"/>
      <c r="FD91" s="187"/>
      <c r="FE91" s="187"/>
      <c r="FF91" s="187"/>
      <c r="FG91" s="187"/>
      <c r="FK91" s="187"/>
      <c r="FL91" s="187"/>
      <c r="FM91" s="187"/>
      <c r="FN91" s="187"/>
      <c r="FO91" s="187"/>
      <c r="FP91" s="187"/>
    </row>
    <row r="92" spans="1:172">
      <c r="A92" s="187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91"/>
      <c r="BC92" s="132"/>
      <c r="BH92" s="191"/>
      <c r="BI92" s="132"/>
      <c r="BN92" s="191"/>
      <c r="BO92" s="191"/>
      <c r="DR92" s="191"/>
      <c r="DS92" s="191"/>
      <c r="DT92" s="187"/>
      <c r="DU92" s="187"/>
      <c r="DV92" s="187"/>
      <c r="DW92" s="187"/>
      <c r="DX92" s="187"/>
      <c r="DY92" s="187"/>
      <c r="DZ92" s="187"/>
      <c r="EA92" s="187"/>
      <c r="EB92" s="187"/>
      <c r="EC92" s="187"/>
      <c r="ED92" s="187"/>
      <c r="EE92" s="187"/>
      <c r="EF92" s="187"/>
      <c r="EG92" s="187"/>
      <c r="EH92" s="187"/>
      <c r="EI92" s="187"/>
      <c r="EJ92" s="187"/>
      <c r="EK92" s="187"/>
      <c r="EL92" s="187"/>
      <c r="EM92" s="187"/>
      <c r="EN92" s="187"/>
      <c r="EO92" s="187"/>
      <c r="EP92" s="187"/>
      <c r="EQ92" s="187"/>
      <c r="ER92" s="187"/>
      <c r="ES92" s="187"/>
      <c r="ET92" s="187"/>
      <c r="EU92" s="187"/>
      <c r="EV92" s="187"/>
      <c r="EW92" s="187"/>
      <c r="EX92" s="187"/>
      <c r="EY92" s="187"/>
      <c r="EZ92" s="187"/>
      <c r="FA92" s="187"/>
      <c r="FB92" s="187"/>
      <c r="FC92" s="187"/>
      <c r="FD92" s="187"/>
      <c r="FE92" s="187"/>
      <c r="FF92" s="187"/>
      <c r="FG92" s="187"/>
      <c r="FK92" s="187"/>
      <c r="FL92" s="187"/>
      <c r="FM92" s="187"/>
      <c r="FN92" s="187"/>
      <c r="FO92" s="187"/>
      <c r="FP92" s="187"/>
    </row>
    <row r="93" spans="1:172">
      <c r="A93" s="187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91"/>
      <c r="BC93" s="132"/>
      <c r="BH93" s="191"/>
      <c r="BI93" s="132"/>
      <c r="BN93" s="191"/>
      <c r="BO93" s="191"/>
      <c r="DR93" s="191"/>
      <c r="DS93" s="191"/>
      <c r="DT93" s="187"/>
      <c r="DU93" s="187"/>
      <c r="DV93" s="187"/>
      <c r="DW93" s="187"/>
      <c r="DX93" s="187"/>
      <c r="DY93" s="187"/>
      <c r="DZ93" s="187"/>
      <c r="EA93" s="187"/>
      <c r="EB93" s="187"/>
      <c r="EC93" s="187"/>
      <c r="ED93" s="187"/>
      <c r="EE93" s="187"/>
      <c r="EF93" s="187"/>
      <c r="EG93" s="187"/>
      <c r="EH93" s="187"/>
      <c r="EI93" s="187"/>
      <c r="EJ93" s="187"/>
      <c r="EK93" s="187"/>
      <c r="EL93" s="187"/>
      <c r="EM93" s="187"/>
      <c r="EN93" s="187"/>
      <c r="EO93" s="187"/>
      <c r="EP93" s="187"/>
      <c r="EQ93" s="187"/>
      <c r="ER93" s="187"/>
      <c r="ES93" s="187"/>
      <c r="ET93" s="187"/>
      <c r="EU93" s="187"/>
      <c r="EV93" s="187"/>
      <c r="EW93" s="187"/>
      <c r="EX93" s="187"/>
      <c r="EY93" s="187"/>
      <c r="EZ93" s="187"/>
      <c r="FA93" s="187"/>
      <c r="FB93" s="187"/>
      <c r="FC93" s="187"/>
      <c r="FD93" s="187"/>
      <c r="FE93" s="187"/>
      <c r="FF93" s="187"/>
      <c r="FG93" s="187"/>
      <c r="FK93" s="187"/>
      <c r="FL93" s="187"/>
      <c r="FM93" s="187"/>
      <c r="FN93" s="187"/>
      <c r="FO93" s="187"/>
      <c r="FP93" s="187"/>
    </row>
    <row r="94" spans="1:172">
      <c r="A94" s="187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91"/>
      <c r="BC94" s="132"/>
      <c r="BH94" s="191"/>
      <c r="BI94" s="132"/>
      <c r="BN94" s="191"/>
      <c r="BO94" s="191"/>
      <c r="DR94" s="191"/>
      <c r="DS94" s="191"/>
      <c r="DT94" s="187"/>
      <c r="DU94" s="187"/>
      <c r="DV94" s="187"/>
      <c r="DW94" s="187"/>
      <c r="DX94" s="187"/>
      <c r="DY94" s="187"/>
      <c r="DZ94" s="187"/>
      <c r="EA94" s="187"/>
      <c r="EB94" s="187"/>
      <c r="EC94" s="187"/>
      <c r="ED94" s="187"/>
      <c r="EE94" s="187"/>
      <c r="EF94" s="187"/>
      <c r="EG94" s="187"/>
      <c r="EH94" s="187"/>
      <c r="EI94" s="187"/>
      <c r="EJ94" s="187"/>
      <c r="EK94" s="187"/>
      <c r="EL94" s="187"/>
      <c r="EM94" s="187"/>
      <c r="EN94" s="187"/>
      <c r="EO94" s="187"/>
      <c r="EP94" s="187"/>
      <c r="EQ94" s="187"/>
      <c r="ER94" s="187"/>
      <c r="ES94" s="187"/>
      <c r="ET94" s="187"/>
      <c r="EU94" s="187"/>
      <c r="EV94" s="187"/>
      <c r="EW94" s="187"/>
      <c r="EX94" s="187"/>
      <c r="EY94" s="187"/>
      <c r="EZ94" s="187"/>
      <c r="FA94" s="187"/>
      <c r="FB94" s="187"/>
      <c r="FC94" s="187"/>
      <c r="FD94" s="187"/>
      <c r="FE94" s="187"/>
      <c r="FF94" s="187"/>
      <c r="FG94" s="187"/>
      <c r="FK94" s="187"/>
      <c r="FL94" s="187"/>
      <c r="FM94" s="187"/>
      <c r="FN94" s="187"/>
      <c r="FO94" s="187"/>
      <c r="FP94" s="187"/>
    </row>
    <row r="95" spans="1:172">
      <c r="A95" s="187"/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91"/>
      <c r="BC95" s="132"/>
      <c r="BH95" s="191"/>
      <c r="BI95" s="132"/>
      <c r="BN95" s="191"/>
      <c r="BO95" s="191"/>
      <c r="DT95" s="187"/>
      <c r="DU95" s="187"/>
      <c r="DV95" s="187"/>
      <c r="DW95" s="187"/>
      <c r="DX95" s="187"/>
      <c r="DY95" s="187"/>
      <c r="DZ95" s="187"/>
      <c r="EA95" s="187"/>
      <c r="EB95" s="187"/>
      <c r="EC95" s="187"/>
      <c r="ED95" s="187"/>
      <c r="EE95" s="187"/>
      <c r="EF95" s="187"/>
      <c r="EG95" s="187"/>
      <c r="EH95" s="187"/>
      <c r="EI95" s="187"/>
      <c r="EJ95" s="187"/>
      <c r="EK95" s="187"/>
      <c r="EL95" s="187"/>
      <c r="EM95" s="187"/>
      <c r="EN95" s="187"/>
      <c r="EO95" s="187"/>
      <c r="EP95" s="187"/>
      <c r="EQ95" s="187"/>
      <c r="ER95" s="187"/>
      <c r="ES95" s="187"/>
      <c r="ET95" s="187"/>
      <c r="EU95" s="187"/>
      <c r="EV95" s="187"/>
      <c r="EW95" s="187"/>
      <c r="EX95" s="187"/>
      <c r="EY95" s="187"/>
      <c r="EZ95" s="187"/>
      <c r="FA95" s="187"/>
      <c r="FB95" s="187"/>
      <c r="FC95" s="187"/>
      <c r="FD95" s="187"/>
      <c r="FE95" s="187"/>
      <c r="FF95" s="187"/>
      <c r="FG95" s="187"/>
      <c r="FK95" s="187"/>
      <c r="FL95" s="187"/>
      <c r="FM95" s="187"/>
      <c r="FN95" s="187"/>
      <c r="FO95" s="187"/>
      <c r="FP95" s="187"/>
    </row>
    <row r="96" spans="1:172">
      <c r="A96" s="187"/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91"/>
      <c r="BC96" s="132"/>
      <c r="BH96" s="191"/>
      <c r="BI96" s="132"/>
      <c r="BN96" s="191"/>
      <c r="BO96" s="191"/>
      <c r="DT96" s="187"/>
      <c r="DU96" s="187"/>
      <c r="DV96" s="187"/>
      <c r="DW96" s="187"/>
      <c r="DX96" s="187"/>
      <c r="DY96" s="187"/>
      <c r="DZ96" s="187"/>
      <c r="EA96" s="187"/>
      <c r="EB96" s="187"/>
      <c r="EC96" s="187"/>
      <c r="ED96" s="187"/>
      <c r="EE96" s="187"/>
      <c r="EF96" s="187"/>
      <c r="EG96" s="187"/>
      <c r="EH96" s="187"/>
      <c r="EI96" s="187"/>
      <c r="EJ96" s="187"/>
      <c r="EK96" s="187"/>
      <c r="EL96" s="187"/>
      <c r="EM96" s="187"/>
      <c r="EN96" s="187"/>
      <c r="EO96" s="187"/>
      <c r="EP96" s="187"/>
      <c r="EQ96" s="187"/>
      <c r="ER96" s="187"/>
      <c r="ES96" s="187"/>
      <c r="ET96" s="187"/>
      <c r="EU96" s="187"/>
      <c r="EV96" s="187"/>
      <c r="EW96" s="187"/>
      <c r="EX96" s="187"/>
      <c r="EY96" s="187"/>
      <c r="EZ96" s="187"/>
      <c r="FA96" s="187"/>
      <c r="FB96" s="187"/>
      <c r="FC96" s="187"/>
      <c r="FD96" s="187"/>
      <c r="FE96" s="187"/>
      <c r="FF96" s="187"/>
      <c r="FG96" s="187"/>
      <c r="FK96" s="187"/>
      <c r="FL96" s="187"/>
      <c r="FM96" s="187"/>
      <c r="FN96" s="187"/>
      <c r="FO96" s="187"/>
      <c r="FP96" s="187"/>
    </row>
    <row r="97" spans="1:172">
      <c r="A97" s="187"/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91"/>
      <c r="BC97" s="132"/>
      <c r="BH97" s="191"/>
      <c r="BI97" s="132"/>
      <c r="BN97" s="191"/>
      <c r="BO97" s="191"/>
      <c r="DT97" s="187"/>
      <c r="DU97" s="187"/>
      <c r="DV97" s="187"/>
      <c r="DW97" s="187"/>
      <c r="DX97" s="187"/>
      <c r="DY97" s="187"/>
      <c r="DZ97" s="187"/>
      <c r="EA97" s="187"/>
      <c r="EB97" s="187"/>
      <c r="EC97" s="187"/>
      <c r="ED97" s="187"/>
      <c r="EE97" s="187"/>
      <c r="EF97" s="187"/>
      <c r="EG97" s="187"/>
      <c r="EH97" s="187"/>
      <c r="EI97" s="187"/>
      <c r="EJ97" s="187"/>
      <c r="EK97" s="187"/>
      <c r="EL97" s="187"/>
      <c r="EM97" s="187"/>
      <c r="EN97" s="187"/>
      <c r="EO97" s="187"/>
      <c r="EP97" s="187"/>
      <c r="EQ97" s="187"/>
      <c r="ER97" s="187"/>
      <c r="ES97" s="187"/>
      <c r="ET97" s="187"/>
      <c r="EU97" s="187"/>
      <c r="EV97" s="187"/>
      <c r="EW97" s="187"/>
      <c r="EX97" s="187"/>
      <c r="EY97" s="187"/>
      <c r="EZ97" s="187"/>
      <c r="FA97" s="187"/>
      <c r="FB97" s="187"/>
      <c r="FC97" s="187"/>
      <c r="FD97" s="187"/>
      <c r="FE97" s="187"/>
      <c r="FF97" s="187"/>
      <c r="FG97" s="187"/>
      <c r="FK97" s="187"/>
      <c r="FL97" s="187"/>
      <c r="FM97" s="187"/>
      <c r="FN97" s="187"/>
      <c r="FO97" s="187"/>
      <c r="FP97" s="187"/>
    </row>
    <row r="98" spans="1:172">
      <c r="A98" s="187"/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91"/>
      <c r="BC98" s="132"/>
      <c r="BH98" s="191"/>
      <c r="BI98" s="132"/>
      <c r="BN98" s="191"/>
      <c r="BO98" s="191"/>
      <c r="DT98" s="187"/>
      <c r="DU98" s="187"/>
      <c r="DV98" s="187"/>
      <c r="DW98" s="187"/>
      <c r="DX98" s="187"/>
      <c r="DY98" s="187"/>
      <c r="DZ98" s="187"/>
      <c r="EA98" s="187"/>
      <c r="EB98" s="187"/>
      <c r="EC98" s="187"/>
      <c r="ED98" s="187"/>
      <c r="EE98" s="187"/>
      <c r="EF98" s="187"/>
      <c r="EG98" s="187"/>
      <c r="EH98" s="187"/>
      <c r="EI98" s="187"/>
      <c r="EJ98" s="187"/>
      <c r="EK98" s="187"/>
      <c r="EL98" s="187"/>
      <c r="EM98" s="187"/>
      <c r="EN98" s="187"/>
      <c r="EO98" s="187"/>
      <c r="EP98" s="187"/>
      <c r="EQ98" s="187"/>
      <c r="ER98" s="187"/>
      <c r="ES98" s="187"/>
      <c r="ET98" s="187"/>
      <c r="EU98" s="187"/>
      <c r="EV98" s="187"/>
      <c r="EW98" s="187"/>
      <c r="EX98" s="187"/>
      <c r="EY98" s="187"/>
      <c r="EZ98" s="187"/>
      <c r="FA98" s="187"/>
      <c r="FB98" s="187"/>
      <c r="FC98" s="187"/>
      <c r="FD98" s="187"/>
      <c r="FE98" s="187"/>
      <c r="FF98" s="187"/>
      <c r="FG98" s="187"/>
      <c r="FK98" s="187"/>
      <c r="FL98" s="187"/>
      <c r="FM98" s="187"/>
      <c r="FN98" s="187"/>
      <c r="FO98" s="187"/>
      <c r="FP98" s="187"/>
    </row>
    <row r="99" spans="1:172">
      <c r="A99" s="187"/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91"/>
      <c r="BC99" s="132"/>
      <c r="BH99" s="191"/>
      <c r="BI99" s="132"/>
      <c r="BN99" s="191"/>
      <c r="BO99" s="191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  <c r="DD99" s="187"/>
      <c r="DE99" s="187"/>
      <c r="DF99" s="187"/>
      <c r="DG99" s="187"/>
      <c r="DH99" s="187"/>
      <c r="DI99" s="187"/>
      <c r="DJ99" s="187"/>
      <c r="DK99" s="187"/>
      <c r="DL99" s="187"/>
      <c r="DM99" s="187"/>
      <c r="DN99" s="187"/>
      <c r="DO99" s="187"/>
      <c r="DP99" s="187"/>
      <c r="DQ99" s="187"/>
      <c r="DR99" s="187"/>
      <c r="DS99" s="187"/>
      <c r="DT99" s="187"/>
      <c r="DU99" s="187"/>
      <c r="DV99" s="187"/>
      <c r="DW99" s="187"/>
      <c r="DX99" s="187"/>
      <c r="DY99" s="187"/>
      <c r="DZ99" s="187"/>
      <c r="EA99" s="187"/>
      <c r="EB99" s="187"/>
      <c r="EC99" s="187"/>
      <c r="ED99" s="187"/>
      <c r="EE99" s="187"/>
      <c r="EF99" s="187"/>
      <c r="EG99" s="187"/>
      <c r="EH99" s="187"/>
      <c r="EI99" s="187"/>
      <c r="EJ99" s="187"/>
      <c r="EK99" s="187"/>
      <c r="EL99" s="187"/>
      <c r="EM99" s="187"/>
      <c r="EN99" s="187"/>
      <c r="EO99" s="187"/>
      <c r="EP99" s="187"/>
      <c r="EQ99" s="187"/>
      <c r="ER99" s="187"/>
      <c r="ES99" s="187"/>
      <c r="ET99" s="187"/>
      <c r="EU99" s="187"/>
      <c r="EV99" s="187"/>
      <c r="EW99" s="187"/>
      <c r="EX99" s="187"/>
      <c r="EY99" s="187"/>
      <c r="EZ99" s="187"/>
      <c r="FA99" s="187"/>
      <c r="FB99" s="187"/>
      <c r="FC99" s="187"/>
      <c r="FD99" s="187"/>
      <c r="FE99" s="187"/>
      <c r="FF99" s="187"/>
      <c r="FG99" s="187"/>
      <c r="FH99" s="187"/>
      <c r="FI99" s="187"/>
      <c r="FJ99" s="187"/>
      <c r="FK99" s="187"/>
      <c r="FL99" s="187"/>
      <c r="FM99" s="187"/>
      <c r="FN99" s="187"/>
      <c r="FO99" s="187"/>
      <c r="FP99" s="187"/>
    </row>
    <row r="100" spans="1:172">
      <c r="A100" s="187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91"/>
      <c r="BC100" s="132"/>
      <c r="BH100" s="191"/>
      <c r="BI100" s="132"/>
      <c r="BN100" s="191"/>
      <c r="BO100" s="191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7"/>
      <c r="DV100" s="187"/>
      <c r="DW100" s="187"/>
      <c r="DX100" s="187"/>
      <c r="DY100" s="187"/>
      <c r="DZ100" s="187"/>
      <c r="EA100" s="187"/>
      <c r="EB100" s="187"/>
      <c r="EC100" s="187"/>
      <c r="ED100" s="187"/>
      <c r="EE100" s="187"/>
      <c r="EF100" s="187"/>
      <c r="EG100" s="187"/>
      <c r="EH100" s="187"/>
      <c r="EI100" s="187"/>
      <c r="EJ100" s="187"/>
      <c r="EK100" s="187"/>
      <c r="EL100" s="187"/>
      <c r="EM100" s="187"/>
      <c r="EN100" s="187"/>
      <c r="EO100" s="187"/>
      <c r="EP100" s="187"/>
      <c r="EQ100" s="187"/>
      <c r="ER100" s="187"/>
      <c r="ES100" s="187"/>
      <c r="ET100" s="187"/>
      <c r="EU100" s="187"/>
      <c r="EV100" s="187"/>
      <c r="EW100" s="187"/>
      <c r="EX100" s="187"/>
      <c r="EY100" s="187"/>
      <c r="EZ100" s="187"/>
      <c r="FA100" s="187"/>
      <c r="FB100" s="187"/>
      <c r="FC100" s="187"/>
      <c r="FD100" s="187"/>
      <c r="FE100" s="187"/>
      <c r="FF100" s="187"/>
      <c r="FG100" s="187"/>
      <c r="FH100" s="187"/>
      <c r="FI100" s="187"/>
      <c r="FJ100" s="187"/>
      <c r="FK100" s="187"/>
      <c r="FL100" s="187"/>
      <c r="FM100" s="187"/>
      <c r="FN100" s="187"/>
      <c r="FO100" s="187"/>
      <c r="FP100" s="187"/>
    </row>
    <row r="101" spans="1:172">
      <c r="A101" s="187"/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91"/>
      <c r="BC101" s="132"/>
      <c r="BH101" s="191"/>
      <c r="BI101" s="132"/>
      <c r="BN101" s="191"/>
      <c r="BO101" s="191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187"/>
      <c r="CC101" s="187"/>
      <c r="CD101" s="187"/>
      <c r="CE101" s="187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  <c r="DB101" s="187"/>
      <c r="DC101" s="187"/>
      <c r="DD101" s="187"/>
      <c r="DE101" s="187"/>
      <c r="DF101" s="187"/>
      <c r="DG101" s="187"/>
      <c r="DH101" s="187"/>
      <c r="DI101" s="187"/>
      <c r="DJ101" s="187"/>
      <c r="DK101" s="187"/>
      <c r="DL101" s="187"/>
      <c r="DM101" s="187"/>
      <c r="DN101" s="187"/>
      <c r="DO101" s="187"/>
      <c r="DP101" s="187"/>
      <c r="DQ101" s="187"/>
      <c r="DR101" s="187"/>
      <c r="DS101" s="187"/>
      <c r="DT101" s="187"/>
      <c r="DU101" s="187"/>
      <c r="DV101" s="187"/>
      <c r="DW101" s="187"/>
      <c r="DX101" s="187"/>
      <c r="DY101" s="187"/>
      <c r="DZ101" s="187"/>
      <c r="EA101" s="187"/>
      <c r="EB101" s="187"/>
      <c r="EC101" s="187"/>
      <c r="ED101" s="187"/>
      <c r="EE101" s="187"/>
      <c r="EF101" s="187"/>
      <c r="EG101" s="187"/>
      <c r="EH101" s="187"/>
      <c r="EI101" s="187"/>
      <c r="EJ101" s="187"/>
      <c r="EK101" s="187"/>
      <c r="EL101" s="187"/>
      <c r="EM101" s="187"/>
      <c r="EN101" s="187"/>
      <c r="EO101" s="187"/>
      <c r="EP101" s="187"/>
      <c r="EQ101" s="187"/>
      <c r="ER101" s="187"/>
      <c r="ES101" s="187"/>
      <c r="ET101" s="187"/>
      <c r="EU101" s="187"/>
      <c r="EV101" s="187"/>
      <c r="EW101" s="187"/>
      <c r="EX101" s="187"/>
      <c r="EY101" s="187"/>
      <c r="EZ101" s="187"/>
      <c r="FA101" s="187"/>
      <c r="FB101" s="187"/>
      <c r="FC101" s="187"/>
      <c r="FD101" s="187"/>
      <c r="FE101" s="187"/>
      <c r="FF101" s="187"/>
      <c r="FG101" s="187"/>
      <c r="FH101" s="187"/>
      <c r="FI101" s="187"/>
      <c r="FJ101" s="187"/>
      <c r="FK101" s="187"/>
      <c r="FL101" s="187"/>
      <c r="FM101" s="187"/>
      <c r="FN101" s="187"/>
      <c r="FO101" s="187"/>
      <c r="FP101" s="187"/>
    </row>
    <row r="102" spans="1:172">
      <c r="A102" s="187"/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91"/>
      <c r="BC102" s="132"/>
      <c r="BH102" s="191"/>
      <c r="BI102" s="132"/>
      <c r="BN102" s="191"/>
      <c r="BO102" s="191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  <c r="DB102" s="187"/>
      <c r="DC102" s="187"/>
      <c r="DD102" s="187"/>
      <c r="DE102" s="187"/>
      <c r="DF102" s="187"/>
      <c r="DG102" s="187"/>
      <c r="DH102" s="187"/>
      <c r="DI102" s="187"/>
      <c r="DJ102" s="187"/>
      <c r="DK102" s="187"/>
      <c r="DL102" s="187"/>
      <c r="DM102" s="187"/>
      <c r="DN102" s="187"/>
      <c r="DO102" s="187"/>
      <c r="DP102" s="187"/>
      <c r="DQ102" s="187"/>
      <c r="DR102" s="187"/>
      <c r="DS102" s="187"/>
      <c r="DT102" s="187"/>
      <c r="DU102" s="187"/>
      <c r="DV102" s="187"/>
      <c r="DW102" s="187"/>
      <c r="DX102" s="187"/>
      <c r="DY102" s="187"/>
      <c r="DZ102" s="187"/>
      <c r="EA102" s="187"/>
      <c r="EB102" s="187"/>
      <c r="EC102" s="187"/>
      <c r="ED102" s="187"/>
      <c r="EE102" s="187"/>
      <c r="EF102" s="187"/>
      <c r="EG102" s="187"/>
      <c r="EH102" s="187"/>
      <c r="EI102" s="187"/>
      <c r="EJ102" s="187"/>
      <c r="EK102" s="187"/>
      <c r="EL102" s="187"/>
      <c r="EM102" s="187"/>
      <c r="EN102" s="187"/>
      <c r="EO102" s="187"/>
      <c r="EP102" s="187"/>
      <c r="EQ102" s="187"/>
      <c r="ER102" s="187"/>
      <c r="ES102" s="187"/>
      <c r="ET102" s="187"/>
      <c r="EU102" s="187"/>
      <c r="EV102" s="187"/>
      <c r="EW102" s="187"/>
      <c r="EX102" s="187"/>
      <c r="EY102" s="187"/>
      <c r="EZ102" s="187"/>
      <c r="FA102" s="187"/>
      <c r="FB102" s="187"/>
      <c r="FC102" s="187"/>
      <c r="FD102" s="187"/>
      <c r="FE102" s="187"/>
      <c r="FF102" s="187"/>
      <c r="FG102" s="187"/>
      <c r="FH102" s="187"/>
      <c r="FI102" s="187"/>
      <c r="FJ102" s="187"/>
      <c r="FK102" s="187"/>
      <c r="FL102" s="187"/>
      <c r="FM102" s="187"/>
      <c r="FN102" s="187"/>
      <c r="FO102" s="187"/>
      <c r="FP102" s="187"/>
    </row>
    <row r="103" spans="1:172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91"/>
      <c r="BC103" s="132"/>
      <c r="BH103" s="191"/>
      <c r="BI103" s="132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187"/>
      <c r="CC103" s="187"/>
      <c r="CD103" s="187"/>
      <c r="CE103" s="187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  <c r="DD103" s="187"/>
      <c r="DE103" s="187"/>
      <c r="DF103" s="187"/>
      <c r="DG103" s="187"/>
      <c r="DH103" s="187"/>
      <c r="DI103" s="187"/>
      <c r="DJ103" s="187"/>
      <c r="DK103" s="187"/>
      <c r="DL103" s="187"/>
      <c r="DM103" s="187"/>
      <c r="DN103" s="187"/>
      <c r="DO103" s="187"/>
      <c r="DP103" s="187"/>
      <c r="DQ103" s="187"/>
      <c r="DR103" s="187"/>
      <c r="DS103" s="187"/>
      <c r="DT103" s="187"/>
      <c r="DU103" s="187"/>
      <c r="DV103" s="187"/>
      <c r="DW103" s="187"/>
      <c r="DX103" s="187"/>
      <c r="DY103" s="187"/>
      <c r="DZ103" s="187"/>
      <c r="EA103" s="187"/>
      <c r="EB103" s="187"/>
      <c r="EC103" s="187"/>
      <c r="ED103" s="187"/>
      <c r="EE103" s="187"/>
      <c r="EF103" s="187"/>
      <c r="EG103" s="187"/>
      <c r="EH103" s="187"/>
      <c r="EI103" s="187"/>
      <c r="EJ103" s="187"/>
      <c r="EK103" s="187"/>
      <c r="EL103" s="187"/>
      <c r="EM103" s="187"/>
      <c r="EN103" s="187"/>
      <c r="EO103" s="187"/>
      <c r="EP103" s="187"/>
      <c r="EQ103" s="187"/>
      <c r="ER103" s="187"/>
      <c r="ES103" s="187"/>
      <c r="ET103" s="187"/>
      <c r="EU103" s="187"/>
      <c r="EV103" s="187"/>
      <c r="EW103" s="187"/>
      <c r="EX103" s="187"/>
      <c r="EY103" s="187"/>
      <c r="EZ103" s="187"/>
      <c r="FA103" s="187"/>
      <c r="FB103" s="187"/>
      <c r="FC103" s="187"/>
      <c r="FD103" s="187"/>
      <c r="FE103" s="187"/>
      <c r="FF103" s="187"/>
      <c r="FG103" s="187"/>
      <c r="FH103" s="187"/>
      <c r="FI103" s="187"/>
      <c r="FJ103" s="187"/>
      <c r="FK103" s="187"/>
      <c r="FL103" s="187"/>
      <c r="FM103" s="187"/>
      <c r="FN103" s="187"/>
      <c r="FO103" s="187"/>
      <c r="FP103" s="187"/>
    </row>
    <row r="104" spans="1:172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91"/>
      <c r="BC104" s="132"/>
      <c r="BH104" s="191"/>
      <c r="BI104" s="132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187"/>
      <c r="CC104" s="187"/>
      <c r="CD104" s="187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  <c r="DD104" s="187"/>
      <c r="DE104" s="187"/>
      <c r="DF104" s="187"/>
      <c r="DG104" s="187"/>
      <c r="DH104" s="187"/>
      <c r="DI104" s="187"/>
      <c r="DJ104" s="187"/>
      <c r="DK104" s="187"/>
      <c r="DL104" s="187"/>
      <c r="DM104" s="187"/>
      <c r="DN104" s="187"/>
      <c r="DO104" s="187"/>
      <c r="DP104" s="187"/>
      <c r="DQ104" s="187"/>
      <c r="DR104" s="187"/>
      <c r="DS104" s="187"/>
      <c r="DT104" s="187"/>
      <c r="DU104" s="187"/>
      <c r="DV104" s="187"/>
      <c r="DW104" s="187"/>
      <c r="DX104" s="187"/>
      <c r="DY104" s="187"/>
      <c r="DZ104" s="187"/>
      <c r="EA104" s="187"/>
      <c r="EB104" s="187"/>
      <c r="EC104" s="187"/>
      <c r="ED104" s="187"/>
      <c r="EE104" s="187"/>
      <c r="EF104" s="187"/>
      <c r="EG104" s="187"/>
      <c r="EH104" s="187"/>
      <c r="EI104" s="187"/>
      <c r="EJ104" s="187"/>
      <c r="EK104" s="187"/>
      <c r="EL104" s="187"/>
      <c r="EM104" s="187"/>
      <c r="EN104" s="187"/>
      <c r="EO104" s="187"/>
      <c r="EP104" s="187"/>
      <c r="EQ104" s="187"/>
      <c r="ER104" s="187"/>
      <c r="ES104" s="187"/>
      <c r="ET104" s="187"/>
      <c r="EU104" s="187"/>
      <c r="EV104" s="187"/>
      <c r="EW104" s="187"/>
      <c r="EX104" s="187"/>
      <c r="EY104" s="187"/>
      <c r="EZ104" s="187"/>
      <c r="FA104" s="187"/>
      <c r="FB104" s="187"/>
      <c r="FC104" s="187"/>
      <c r="FD104" s="187"/>
      <c r="FE104" s="187"/>
      <c r="FF104" s="187"/>
      <c r="FG104" s="187"/>
      <c r="FH104" s="187"/>
      <c r="FI104" s="187"/>
      <c r="FJ104" s="187"/>
      <c r="FK104" s="187"/>
      <c r="FL104" s="187"/>
      <c r="FM104" s="187"/>
      <c r="FN104" s="187"/>
      <c r="FO104" s="187"/>
      <c r="FP104" s="187"/>
    </row>
    <row r="105" spans="1:172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91"/>
      <c r="BC105" s="132"/>
      <c r="BH105" s="191"/>
      <c r="BI105" s="132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187"/>
      <c r="CC105" s="187"/>
      <c r="CD105" s="187"/>
      <c r="CE105" s="187"/>
      <c r="CF105" s="187"/>
      <c r="CG105" s="187"/>
      <c r="CH105" s="187"/>
      <c r="CI105" s="187"/>
      <c r="CJ105" s="187"/>
      <c r="CK105" s="187"/>
      <c r="CL105" s="187"/>
      <c r="CM105" s="187"/>
      <c r="CN105" s="187"/>
      <c r="CO105" s="187"/>
      <c r="CP105" s="187"/>
      <c r="CQ105" s="187"/>
      <c r="CR105" s="187"/>
      <c r="CS105" s="187"/>
      <c r="CT105" s="187"/>
      <c r="CU105" s="187"/>
      <c r="CV105" s="187"/>
      <c r="CW105" s="187"/>
      <c r="CX105" s="187"/>
      <c r="CY105" s="187"/>
      <c r="CZ105" s="187"/>
      <c r="DA105" s="187"/>
      <c r="DB105" s="187"/>
      <c r="DC105" s="187"/>
      <c r="DD105" s="187"/>
      <c r="DE105" s="187"/>
      <c r="DF105" s="187"/>
      <c r="DG105" s="187"/>
      <c r="DH105" s="187"/>
      <c r="DI105" s="187"/>
      <c r="DJ105" s="187"/>
      <c r="DK105" s="187"/>
      <c r="DL105" s="187"/>
      <c r="DM105" s="187"/>
      <c r="DN105" s="187"/>
      <c r="DO105" s="187"/>
      <c r="DP105" s="187"/>
      <c r="DQ105" s="187"/>
      <c r="DR105" s="187"/>
      <c r="DS105" s="187"/>
      <c r="DT105" s="187"/>
      <c r="DU105" s="187"/>
      <c r="DV105" s="187"/>
      <c r="DW105" s="187"/>
      <c r="DX105" s="187"/>
      <c r="DY105" s="187"/>
      <c r="DZ105" s="187"/>
      <c r="EA105" s="187"/>
      <c r="EB105" s="187"/>
      <c r="EC105" s="187"/>
      <c r="ED105" s="187"/>
      <c r="EE105" s="187"/>
      <c r="EF105" s="187"/>
      <c r="EG105" s="187"/>
      <c r="EH105" s="187"/>
      <c r="EI105" s="187"/>
      <c r="EJ105" s="187"/>
      <c r="EK105" s="187"/>
      <c r="EL105" s="187"/>
      <c r="EM105" s="187"/>
      <c r="EN105" s="187"/>
      <c r="EO105" s="187"/>
      <c r="EP105" s="187"/>
      <c r="EQ105" s="187"/>
      <c r="ER105" s="187"/>
      <c r="ES105" s="187"/>
      <c r="ET105" s="187"/>
      <c r="EU105" s="187"/>
      <c r="EV105" s="187"/>
      <c r="EW105" s="187"/>
      <c r="EX105" s="187"/>
      <c r="EY105" s="187"/>
      <c r="EZ105" s="187"/>
      <c r="FA105" s="187"/>
      <c r="FB105" s="187"/>
      <c r="FC105" s="187"/>
      <c r="FD105" s="187"/>
      <c r="FE105" s="187"/>
      <c r="FF105" s="187"/>
      <c r="FG105" s="187"/>
      <c r="FH105" s="187"/>
      <c r="FI105" s="187"/>
      <c r="FJ105" s="187"/>
      <c r="FK105" s="187"/>
      <c r="FL105" s="187"/>
      <c r="FM105" s="187"/>
      <c r="FN105" s="187"/>
      <c r="FO105" s="187"/>
      <c r="FP105" s="187"/>
    </row>
    <row r="106" spans="1:172">
      <c r="A106" s="187"/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91"/>
      <c r="BC106" s="132"/>
      <c r="BH106" s="191"/>
      <c r="BI106" s="132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187"/>
      <c r="CC106" s="187"/>
      <c r="CD106" s="187"/>
      <c r="CE106" s="187"/>
      <c r="CF106" s="187"/>
      <c r="CG106" s="187"/>
      <c r="CH106" s="187"/>
      <c r="CI106" s="187"/>
      <c r="CJ106" s="187"/>
      <c r="CK106" s="187"/>
      <c r="CL106" s="187"/>
      <c r="CM106" s="187"/>
      <c r="CN106" s="187"/>
      <c r="CO106" s="187"/>
      <c r="CP106" s="187"/>
      <c r="CQ106" s="187"/>
      <c r="CR106" s="187"/>
      <c r="CS106" s="187"/>
      <c r="CT106" s="187"/>
      <c r="CU106" s="187"/>
      <c r="CV106" s="187"/>
      <c r="CW106" s="187"/>
      <c r="CX106" s="187"/>
      <c r="CY106" s="187"/>
      <c r="CZ106" s="187"/>
      <c r="DA106" s="187"/>
      <c r="DB106" s="187"/>
      <c r="DC106" s="187"/>
      <c r="DD106" s="187"/>
      <c r="DE106" s="187"/>
      <c r="DF106" s="187"/>
      <c r="DG106" s="187"/>
      <c r="DH106" s="187"/>
      <c r="DI106" s="187"/>
      <c r="DJ106" s="187"/>
      <c r="DK106" s="187"/>
      <c r="DL106" s="187"/>
      <c r="DM106" s="187"/>
      <c r="DN106" s="187"/>
      <c r="DO106" s="187"/>
      <c r="DP106" s="187"/>
      <c r="DQ106" s="187"/>
      <c r="DR106" s="187"/>
      <c r="DS106" s="187"/>
      <c r="DT106" s="187"/>
      <c r="DU106" s="187"/>
      <c r="DV106" s="187"/>
      <c r="DW106" s="187"/>
      <c r="DX106" s="187"/>
      <c r="DY106" s="187"/>
      <c r="DZ106" s="187"/>
      <c r="EA106" s="187"/>
      <c r="EB106" s="187"/>
      <c r="EC106" s="187"/>
      <c r="ED106" s="187"/>
      <c r="EE106" s="187"/>
      <c r="EF106" s="187"/>
      <c r="EG106" s="187"/>
      <c r="EH106" s="187"/>
      <c r="EI106" s="187"/>
      <c r="EJ106" s="187"/>
      <c r="EK106" s="187"/>
      <c r="EL106" s="187"/>
      <c r="EM106" s="187"/>
      <c r="EN106" s="187"/>
      <c r="EO106" s="187"/>
      <c r="EP106" s="187"/>
      <c r="EQ106" s="187"/>
      <c r="ER106" s="187"/>
      <c r="ES106" s="187"/>
      <c r="ET106" s="187"/>
      <c r="EU106" s="187"/>
      <c r="EV106" s="187"/>
      <c r="EW106" s="187"/>
      <c r="EX106" s="187"/>
      <c r="EY106" s="187"/>
      <c r="EZ106" s="187"/>
      <c r="FA106" s="187"/>
      <c r="FB106" s="187"/>
      <c r="FC106" s="187"/>
      <c r="FD106" s="187"/>
      <c r="FE106" s="187"/>
      <c r="FF106" s="187"/>
      <c r="FG106" s="187"/>
      <c r="FH106" s="187"/>
      <c r="FI106" s="187"/>
      <c r="FJ106" s="187"/>
      <c r="FK106" s="187"/>
      <c r="FL106" s="187"/>
      <c r="FM106" s="187"/>
      <c r="FN106" s="187"/>
      <c r="FO106" s="187"/>
      <c r="FP106" s="187"/>
    </row>
    <row r="107" spans="1:172">
      <c r="A107" s="187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91"/>
      <c r="BC107" s="132"/>
      <c r="BH107" s="191"/>
      <c r="BI107" s="132"/>
      <c r="BP107" s="187"/>
      <c r="BQ107" s="187"/>
      <c r="BR107" s="187"/>
      <c r="BS107" s="187"/>
      <c r="BT107" s="187"/>
      <c r="BU107" s="187"/>
      <c r="BV107" s="187"/>
      <c r="BW107" s="187"/>
      <c r="BX107" s="187"/>
      <c r="BY107" s="187"/>
      <c r="BZ107" s="187"/>
      <c r="CA107" s="187"/>
      <c r="CB107" s="187"/>
      <c r="CC107" s="187"/>
      <c r="CD107" s="187"/>
      <c r="CE107" s="187"/>
      <c r="CF107" s="187"/>
      <c r="CG107" s="187"/>
      <c r="CH107" s="187"/>
      <c r="CI107" s="187"/>
      <c r="CJ107" s="187"/>
      <c r="CK107" s="187"/>
      <c r="CL107" s="187"/>
      <c r="CM107" s="187"/>
      <c r="CN107" s="187"/>
      <c r="CO107" s="187"/>
      <c r="CP107" s="187"/>
      <c r="CQ107" s="187"/>
      <c r="CR107" s="187"/>
      <c r="CS107" s="187"/>
      <c r="CT107" s="187"/>
      <c r="CU107" s="187"/>
      <c r="CV107" s="187"/>
      <c r="CW107" s="187"/>
      <c r="CX107" s="187"/>
      <c r="CY107" s="187"/>
      <c r="CZ107" s="187"/>
      <c r="DA107" s="187"/>
      <c r="DB107" s="187"/>
      <c r="DC107" s="187"/>
      <c r="DD107" s="187"/>
      <c r="DE107" s="187"/>
      <c r="DF107" s="187"/>
      <c r="DG107" s="187"/>
      <c r="DH107" s="187"/>
      <c r="DI107" s="187"/>
      <c r="DJ107" s="187"/>
      <c r="DK107" s="187"/>
      <c r="DL107" s="187"/>
      <c r="DM107" s="187"/>
      <c r="DN107" s="187"/>
      <c r="DO107" s="187"/>
      <c r="DP107" s="187"/>
      <c r="DQ107" s="187"/>
      <c r="DR107" s="187"/>
      <c r="DS107" s="187"/>
      <c r="DT107" s="187"/>
      <c r="DU107" s="187"/>
      <c r="DV107" s="187"/>
      <c r="DW107" s="187"/>
      <c r="DX107" s="187"/>
      <c r="DY107" s="187"/>
      <c r="DZ107" s="187"/>
      <c r="EA107" s="187"/>
      <c r="EB107" s="187"/>
      <c r="EC107" s="187"/>
      <c r="ED107" s="187"/>
      <c r="EE107" s="187"/>
      <c r="EF107" s="187"/>
      <c r="EG107" s="187"/>
      <c r="EH107" s="187"/>
      <c r="EI107" s="187"/>
      <c r="EJ107" s="187"/>
      <c r="EK107" s="187"/>
      <c r="EL107" s="187"/>
      <c r="EM107" s="187"/>
      <c r="EN107" s="187"/>
      <c r="EO107" s="187"/>
      <c r="EP107" s="187"/>
      <c r="EQ107" s="187"/>
      <c r="ER107" s="187"/>
      <c r="ES107" s="187"/>
      <c r="ET107" s="187"/>
      <c r="EU107" s="187"/>
      <c r="EV107" s="187"/>
      <c r="EW107" s="187"/>
      <c r="EX107" s="187"/>
      <c r="EY107" s="187"/>
      <c r="EZ107" s="187"/>
      <c r="FA107" s="187"/>
      <c r="FB107" s="187"/>
      <c r="FC107" s="187"/>
      <c r="FD107" s="187"/>
      <c r="FE107" s="187"/>
      <c r="FF107" s="187"/>
      <c r="FG107" s="187"/>
      <c r="FH107" s="187"/>
      <c r="FI107" s="187"/>
      <c r="FJ107" s="187"/>
      <c r="FK107" s="187"/>
      <c r="FL107" s="187"/>
      <c r="FM107" s="187"/>
      <c r="FN107" s="187"/>
      <c r="FO107" s="187"/>
      <c r="FP107" s="187"/>
    </row>
    <row r="108" spans="1:172">
      <c r="A108" s="187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91"/>
      <c r="BC108" s="132"/>
      <c r="BH108" s="191"/>
      <c r="BI108" s="132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7"/>
      <c r="EE108" s="187"/>
      <c r="EF108" s="187"/>
      <c r="EG108" s="187"/>
      <c r="EH108" s="187"/>
      <c r="EI108" s="187"/>
      <c r="EJ108" s="187"/>
      <c r="EK108" s="187"/>
      <c r="EL108" s="187"/>
      <c r="EM108" s="187"/>
      <c r="EN108" s="187"/>
      <c r="EO108" s="187"/>
      <c r="EP108" s="187"/>
      <c r="EQ108" s="187"/>
      <c r="ER108" s="187"/>
      <c r="ES108" s="187"/>
      <c r="ET108" s="187"/>
      <c r="EU108" s="187"/>
      <c r="EV108" s="187"/>
      <c r="EW108" s="187"/>
      <c r="EX108" s="187"/>
      <c r="EY108" s="187"/>
      <c r="EZ108" s="187"/>
      <c r="FA108" s="187"/>
      <c r="FB108" s="187"/>
      <c r="FC108" s="187"/>
      <c r="FD108" s="187"/>
      <c r="FE108" s="187"/>
      <c r="FF108" s="187"/>
      <c r="FG108" s="187"/>
      <c r="FH108" s="187"/>
      <c r="FI108" s="187"/>
      <c r="FJ108" s="187"/>
      <c r="FK108" s="187"/>
      <c r="FL108" s="187"/>
      <c r="FM108" s="187"/>
      <c r="FN108" s="187"/>
      <c r="FO108" s="187"/>
      <c r="FP108" s="187"/>
    </row>
    <row r="109" spans="1:172">
      <c r="A109" s="187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  <c r="AV109" s="187"/>
      <c r="AW109" s="187"/>
      <c r="AX109" s="187"/>
      <c r="AY109" s="187"/>
      <c r="AZ109" s="187"/>
      <c r="BA109" s="187"/>
      <c r="BB109" s="191"/>
      <c r="BC109" s="132"/>
      <c r="BH109" s="191"/>
      <c r="BI109" s="132"/>
      <c r="BP109" s="187"/>
      <c r="BQ109" s="187"/>
      <c r="BR109" s="187"/>
      <c r="BS109" s="187"/>
      <c r="BT109" s="187"/>
      <c r="BU109" s="187"/>
      <c r="BV109" s="187"/>
      <c r="BW109" s="187"/>
      <c r="BX109" s="187"/>
      <c r="BY109" s="187"/>
      <c r="BZ109" s="187"/>
      <c r="CA109" s="187"/>
      <c r="CB109" s="187"/>
      <c r="CC109" s="187"/>
      <c r="CD109" s="187"/>
      <c r="CE109" s="187"/>
      <c r="CF109" s="187"/>
      <c r="CG109" s="187"/>
      <c r="CH109" s="187"/>
      <c r="CI109" s="187"/>
      <c r="CJ109" s="187"/>
      <c r="CK109" s="187"/>
      <c r="CL109" s="187"/>
      <c r="CM109" s="187"/>
      <c r="CN109" s="187"/>
      <c r="CO109" s="187"/>
      <c r="CP109" s="187"/>
      <c r="CQ109" s="187"/>
      <c r="CR109" s="187"/>
      <c r="CS109" s="187"/>
      <c r="CT109" s="187"/>
      <c r="CU109" s="187"/>
      <c r="CV109" s="187"/>
      <c r="CW109" s="187"/>
      <c r="CX109" s="187"/>
      <c r="CY109" s="187"/>
      <c r="CZ109" s="187"/>
      <c r="DA109" s="187"/>
      <c r="DB109" s="187"/>
      <c r="DC109" s="187"/>
      <c r="DD109" s="187"/>
      <c r="DE109" s="187"/>
      <c r="DF109" s="187"/>
      <c r="DG109" s="187"/>
      <c r="DH109" s="187"/>
      <c r="DI109" s="187"/>
      <c r="DJ109" s="187"/>
      <c r="DK109" s="187"/>
      <c r="DL109" s="187"/>
      <c r="DM109" s="187"/>
      <c r="DN109" s="187"/>
      <c r="DO109" s="187"/>
      <c r="DP109" s="187"/>
      <c r="DQ109" s="187"/>
      <c r="DR109" s="187"/>
      <c r="DS109" s="187"/>
      <c r="DT109" s="187"/>
      <c r="DU109" s="187"/>
      <c r="DV109" s="187"/>
      <c r="DW109" s="187"/>
      <c r="DX109" s="187"/>
      <c r="DY109" s="187"/>
      <c r="DZ109" s="187"/>
      <c r="EA109" s="187"/>
      <c r="EB109" s="187"/>
      <c r="EC109" s="187"/>
      <c r="ED109" s="187"/>
      <c r="EE109" s="187"/>
      <c r="EF109" s="187"/>
      <c r="EG109" s="187"/>
      <c r="EH109" s="187"/>
      <c r="EI109" s="187"/>
      <c r="EJ109" s="187"/>
      <c r="EK109" s="187"/>
      <c r="EL109" s="187"/>
      <c r="EM109" s="187"/>
      <c r="EN109" s="187"/>
      <c r="EO109" s="187"/>
      <c r="EP109" s="187"/>
      <c r="EQ109" s="187"/>
      <c r="ER109" s="187"/>
      <c r="ES109" s="187"/>
      <c r="ET109" s="187"/>
      <c r="EU109" s="187"/>
      <c r="EV109" s="187"/>
      <c r="EW109" s="187"/>
      <c r="EX109" s="187"/>
      <c r="EY109" s="187"/>
      <c r="EZ109" s="187"/>
      <c r="FA109" s="187"/>
      <c r="FB109" s="187"/>
      <c r="FC109" s="187"/>
      <c r="FD109" s="187"/>
      <c r="FE109" s="187"/>
      <c r="FF109" s="187"/>
      <c r="FG109" s="187"/>
      <c r="FH109" s="187"/>
      <c r="FI109" s="187"/>
      <c r="FJ109" s="187"/>
      <c r="FK109" s="187"/>
      <c r="FL109" s="187"/>
      <c r="FM109" s="187"/>
      <c r="FN109" s="187"/>
      <c r="FO109" s="187"/>
      <c r="FP109" s="187"/>
    </row>
    <row r="110" spans="1:172">
      <c r="A110" s="187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  <c r="AV110" s="187"/>
      <c r="AW110" s="187"/>
      <c r="AX110" s="187"/>
      <c r="AY110" s="187"/>
      <c r="AZ110" s="187"/>
      <c r="BA110" s="187"/>
      <c r="BB110" s="191"/>
      <c r="BC110" s="132"/>
      <c r="BH110" s="191"/>
      <c r="BI110" s="132"/>
      <c r="BP110" s="187"/>
      <c r="BQ110" s="187"/>
      <c r="BR110" s="187"/>
      <c r="BS110" s="187"/>
      <c r="BT110" s="187"/>
      <c r="BU110" s="187"/>
      <c r="BV110" s="187"/>
      <c r="BW110" s="187"/>
      <c r="BX110" s="187"/>
      <c r="BY110" s="187"/>
      <c r="BZ110" s="187"/>
      <c r="CA110" s="187"/>
      <c r="CB110" s="187"/>
      <c r="CC110" s="187"/>
      <c r="CD110" s="187"/>
      <c r="CE110" s="187"/>
      <c r="CF110" s="187"/>
      <c r="CG110" s="187"/>
      <c r="CH110" s="187"/>
      <c r="CI110" s="187"/>
      <c r="CJ110" s="187"/>
      <c r="CK110" s="187"/>
      <c r="CL110" s="187"/>
      <c r="CM110" s="187"/>
      <c r="CN110" s="187"/>
      <c r="CO110" s="187"/>
      <c r="CP110" s="187"/>
      <c r="CQ110" s="187"/>
      <c r="CR110" s="187"/>
      <c r="CS110" s="187"/>
      <c r="CT110" s="187"/>
      <c r="CU110" s="187"/>
      <c r="CV110" s="187"/>
      <c r="CW110" s="187"/>
      <c r="CX110" s="187"/>
      <c r="CY110" s="187"/>
      <c r="CZ110" s="187"/>
      <c r="DA110" s="187"/>
      <c r="DB110" s="187"/>
      <c r="DC110" s="187"/>
      <c r="DD110" s="187"/>
      <c r="DE110" s="187"/>
      <c r="DF110" s="187"/>
      <c r="DG110" s="187"/>
      <c r="DH110" s="187"/>
      <c r="DI110" s="187"/>
      <c r="DJ110" s="187"/>
      <c r="DK110" s="187"/>
      <c r="DL110" s="187"/>
      <c r="DM110" s="187"/>
      <c r="DN110" s="187"/>
      <c r="DO110" s="187"/>
      <c r="DP110" s="187"/>
      <c r="DQ110" s="187"/>
      <c r="DR110" s="187"/>
      <c r="DS110" s="187"/>
      <c r="DT110" s="187"/>
      <c r="DU110" s="187"/>
      <c r="DV110" s="187"/>
      <c r="DW110" s="187"/>
      <c r="DX110" s="187"/>
      <c r="DY110" s="187"/>
      <c r="DZ110" s="187"/>
      <c r="EA110" s="187"/>
      <c r="EB110" s="187"/>
      <c r="EC110" s="187"/>
      <c r="ED110" s="187"/>
      <c r="EE110" s="187"/>
      <c r="EF110" s="187"/>
      <c r="EG110" s="187"/>
      <c r="EH110" s="187"/>
      <c r="EI110" s="187"/>
      <c r="EJ110" s="187"/>
      <c r="EK110" s="187"/>
      <c r="EL110" s="187"/>
      <c r="EM110" s="187"/>
      <c r="EN110" s="187"/>
      <c r="EO110" s="187"/>
      <c r="EP110" s="187"/>
      <c r="EQ110" s="187"/>
      <c r="ER110" s="187"/>
      <c r="ES110" s="187"/>
      <c r="ET110" s="187"/>
      <c r="EU110" s="187"/>
      <c r="EV110" s="187"/>
      <c r="EW110" s="187"/>
      <c r="EX110" s="187"/>
      <c r="EY110" s="187"/>
      <c r="EZ110" s="187"/>
      <c r="FA110" s="187"/>
      <c r="FB110" s="187"/>
      <c r="FC110" s="187"/>
      <c r="FD110" s="187"/>
      <c r="FE110" s="187"/>
      <c r="FF110" s="187"/>
      <c r="FG110" s="187"/>
      <c r="FH110" s="187"/>
      <c r="FI110" s="187"/>
      <c r="FJ110" s="187"/>
      <c r="FK110" s="187"/>
      <c r="FL110" s="187"/>
      <c r="FM110" s="187"/>
      <c r="FN110" s="187"/>
      <c r="FO110" s="187"/>
      <c r="FP110" s="187"/>
    </row>
    <row r="111" spans="1:172">
      <c r="A111" s="187"/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7"/>
      <c r="AZ111" s="187"/>
      <c r="BA111" s="187"/>
      <c r="BB111" s="191"/>
      <c r="BC111" s="132"/>
      <c r="BH111" s="191"/>
      <c r="BI111" s="132"/>
      <c r="BP111" s="187"/>
      <c r="BQ111" s="187"/>
      <c r="BR111" s="187"/>
      <c r="BS111" s="187"/>
      <c r="BT111" s="187"/>
      <c r="BU111" s="187"/>
      <c r="BV111" s="187"/>
      <c r="BW111" s="187"/>
      <c r="BX111" s="187"/>
      <c r="BY111" s="187"/>
      <c r="BZ111" s="187"/>
      <c r="CA111" s="187"/>
      <c r="CB111" s="187"/>
      <c r="CC111" s="187"/>
      <c r="CD111" s="187"/>
      <c r="CE111" s="187"/>
      <c r="CF111" s="187"/>
      <c r="CG111" s="187"/>
      <c r="CH111" s="187"/>
      <c r="CI111" s="187"/>
      <c r="CJ111" s="187"/>
      <c r="CK111" s="187"/>
      <c r="CL111" s="187"/>
      <c r="CM111" s="187"/>
      <c r="CN111" s="187"/>
      <c r="CO111" s="187"/>
      <c r="CP111" s="187"/>
      <c r="CQ111" s="187"/>
      <c r="CR111" s="187"/>
      <c r="CS111" s="187"/>
      <c r="CT111" s="187"/>
      <c r="CU111" s="187"/>
      <c r="CV111" s="187"/>
      <c r="CW111" s="187"/>
      <c r="CX111" s="187"/>
      <c r="CY111" s="187"/>
      <c r="CZ111" s="187"/>
      <c r="DA111" s="187"/>
      <c r="DB111" s="187"/>
      <c r="DC111" s="187"/>
      <c r="DD111" s="187"/>
      <c r="DE111" s="187"/>
      <c r="DF111" s="187"/>
      <c r="DG111" s="187"/>
      <c r="DH111" s="187"/>
      <c r="DI111" s="187"/>
      <c r="DJ111" s="187"/>
      <c r="DK111" s="187"/>
      <c r="DL111" s="187"/>
      <c r="DM111" s="187"/>
      <c r="DN111" s="187"/>
      <c r="DO111" s="187"/>
      <c r="DP111" s="187"/>
      <c r="DQ111" s="187"/>
      <c r="DR111" s="187"/>
      <c r="DS111" s="187"/>
      <c r="DT111" s="187"/>
      <c r="DU111" s="187"/>
      <c r="DV111" s="187"/>
      <c r="DW111" s="187"/>
      <c r="DX111" s="187"/>
      <c r="DY111" s="187"/>
      <c r="DZ111" s="187"/>
      <c r="EA111" s="187"/>
      <c r="EB111" s="187"/>
      <c r="EC111" s="187"/>
      <c r="ED111" s="187"/>
      <c r="EE111" s="187"/>
      <c r="EF111" s="187"/>
      <c r="EG111" s="187"/>
      <c r="EH111" s="187"/>
      <c r="EI111" s="187"/>
      <c r="EJ111" s="187"/>
      <c r="EK111" s="187"/>
      <c r="EL111" s="187"/>
      <c r="EM111" s="187"/>
      <c r="EN111" s="187"/>
      <c r="EO111" s="187"/>
      <c r="EP111" s="187"/>
      <c r="EQ111" s="187"/>
      <c r="ER111" s="187"/>
      <c r="ES111" s="187"/>
      <c r="ET111" s="187"/>
      <c r="EU111" s="187"/>
      <c r="EV111" s="187"/>
      <c r="EW111" s="187"/>
      <c r="EX111" s="187"/>
      <c r="EY111" s="187"/>
      <c r="EZ111" s="187"/>
      <c r="FA111" s="187"/>
      <c r="FB111" s="187"/>
      <c r="FC111" s="187"/>
      <c r="FD111" s="187"/>
      <c r="FE111" s="187"/>
      <c r="FF111" s="187"/>
      <c r="FG111" s="187"/>
      <c r="FH111" s="187"/>
      <c r="FI111" s="187"/>
      <c r="FJ111" s="187"/>
      <c r="FK111" s="187"/>
      <c r="FL111" s="187"/>
      <c r="FM111" s="187"/>
      <c r="FN111" s="187"/>
      <c r="FO111" s="187"/>
      <c r="FP111" s="187"/>
    </row>
    <row r="112" spans="1:172">
      <c r="A112" s="187"/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91"/>
      <c r="BC112" s="132"/>
      <c r="BH112" s="191"/>
      <c r="BI112" s="132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187"/>
      <c r="CC112" s="187"/>
      <c r="CD112" s="187"/>
      <c r="CE112" s="187"/>
      <c r="CF112" s="187"/>
      <c r="CG112" s="187"/>
      <c r="CH112" s="187"/>
      <c r="CI112" s="187"/>
      <c r="CJ112" s="187"/>
      <c r="CK112" s="187"/>
      <c r="CL112" s="187"/>
      <c r="CM112" s="187"/>
      <c r="CN112" s="187"/>
      <c r="CO112" s="187"/>
      <c r="CP112" s="187"/>
      <c r="CQ112" s="187"/>
      <c r="CR112" s="187"/>
      <c r="CS112" s="187"/>
      <c r="CT112" s="187"/>
      <c r="CU112" s="187"/>
      <c r="CV112" s="187"/>
      <c r="CW112" s="187"/>
      <c r="CX112" s="187"/>
      <c r="CY112" s="187"/>
      <c r="CZ112" s="187"/>
      <c r="DA112" s="187"/>
      <c r="DB112" s="187"/>
      <c r="DC112" s="187"/>
      <c r="DD112" s="187"/>
      <c r="DE112" s="187"/>
      <c r="DF112" s="187"/>
      <c r="DG112" s="187"/>
      <c r="DH112" s="187"/>
      <c r="DI112" s="187"/>
      <c r="DJ112" s="187"/>
      <c r="DK112" s="187"/>
      <c r="DL112" s="187"/>
      <c r="DM112" s="187"/>
      <c r="DN112" s="187"/>
      <c r="DO112" s="187"/>
      <c r="DP112" s="187"/>
      <c r="DQ112" s="187"/>
      <c r="DR112" s="187"/>
      <c r="DS112" s="187"/>
      <c r="DT112" s="187"/>
      <c r="DU112" s="187"/>
      <c r="DV112" s="187"/>
      <c r="DW112" s="187"/>
      <c r="DX112" s="187"/>
      <c r="DY112" s="187"/>
      <c r="DZ112" s="187"/>
      <c r="EA112" s="187"/>
      <c r="EB112" s="187"/>
      <c r="EC112" s="187"/>
      <c r="ED112" s="187"/>
      <c r="EE112" s="187"/>
      <c r="EF112" s="187"/>
      <c r="EG112" s="187"/>
      <c r="EH112" s="187"/>
      <c r="EI112" s="187"/>
      <c r="EJ112" s="187"/>
      <c r="EK112" s="187"/>
      <c r="EL112" s="187"/>
      <c r="EM112" s="187"/>
      <c r="EN112" s="187"/>
      <c r="EO112" s="187"/>
      <c r="EP112" s="187"/>
      <c r="EQ112" s="187"/>
      <c r="ER112" s="187"/>
      <c r="ES112" s="187"/>
      <c r="ET112" s="187"/>
      <c r="EU112" s="187"/>
      <c r="EV112" s="187"/>
      <c r="EW112" s="187"/>
      <c r="EX112" s="187"/>
      <c r="EY112" s="187"/>
      <c r="EZ112" s="187"/>
      <c r="FA112" s="187"/>
      <c r="FB112" s="187"/>
      <c r="FC112" s="187"/>
      <c r="FD112" s="187"/>
      <c r="FE112" s="187"/>
      <c r="FF112" s="187"/>
      <c r="FG112" s="187"/>
      <c r="FH112" s="187"/>
      <c r="FI112" s="187"/>
      <c r="FJ112" s="187"/>
      <c r="FK112" s="187"/>
      <c r="FL112" s="187"/>
      <c r="FM112" s="187"/>
      <c r="FN112" s="187"/>
      <c r="FO112" s="187"/>
      <c r="FP112" s="187"/>
    </row>
    <row r="113" spans="1:172">
      <c r="A113" s="187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7"/>
      <c r="AW113" s="187"/>
      <c r="AX113" s="187"/>
      <c r="AY113" s="187"/>
      <c r="AZ113" s="187"/>
      <c r="BA113" s="187"/>
      <c r="BB113" s="191"/>
      <c r="BC113" s="132"/>
      <c r="BH113" s="191"/>
      <c r="BI113" s="132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187"/>
      <c r="CC113" s="187"/>
      <c r="CD113" s="187"/>
      <c r="CE113" s="187"/>
      <c r="CF113" s="187"/>
      <c r="CG113" s="187"/>
      <c r="CH113" s="187"/>
      <c r="CI113" s="187"/>
      <c r="CJ113" s="187"/>
      <c r="CK113" s="187"/>
      <c r="CL113" s="187"/>
      <c r="CM113" s="187"/>
      <c r="CN113" s="187"/>
      <c r="CO113" s="187"/>
      <c r="CP113" s="187"/>
      <c r="CQ113" s="187"/>
      <c r="CR113" s="187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87"/>
      <c r="DI113" s="187"/>
      <c r="DJ113" s="187"/>
      <c r="DK113" s="187"/>
      <c r="DL113" s="187"/>
      <c r="DM113" s="187"/>
      <c r="DN113" s="187"/>
      <c r="DO113" s="187"/>
      <c r="DP113" s="187"/>
      <c r="DQ113" s="187"/>
      <c r="DR113" s="187"/>
      <c r="DS113" s="187"/>
      <c r="DT113" s="187"/>
      <c r="DU113" s="187"/>
      <c r="DV113" s="187"/>
      <c r="DW113" s="187"/>
      <c r="DX113" s="187"/>
      <c r="DY113" s="187"/>
      <c r="DZ113" s="187"/>
      <c r="EA113" s="187"/>
      <c r="EB113" s="187"/>
      <c r="EC113" s="187"/>
      <c r="ED113" s="187"/>
      <c r="EE113" s="187"/>
      <c r="EF113" s="187"/>
      <c r="EG113" s="187"/>
      <c r="EH113" s="187"/>
      <c r="EI113" s="187"/>
      <c r="EJ113" s="187"/>
      <c r="EK113" s="187"/>
      <c r="EL113" s="187"/>
      <c r="EM113" s="187"/>
      <c r="EN113" s="187"/>
      <c r="EO113" s="187"/>
      <c r="EP113" s="187"/>
      <c r="EQ113" s="187"/>
      <c r="ER113" s="187"/>
      <c r="ES113" s="187"/>
      <c r="ET113" s="187"/>
      <c r="EU113" s="187"/>
      <c r="EV113" s="187"/>
      <c r="EW113" s="187"/>
      <c r="EX113" s="187"/>
      <c r="EY113" s="187"/>
      <c r="EZ113" s="187"/>
      <c r="FA113" s="187"/>
      <c r="FB113" s="187"/>
      <c r="FC113" s="187"/>
      <c r="FD113" s="187"/>
      <c r="FE113" s="187"/>
      <c r="FF113" s="187"/>
      <c r="FG113" s="187"/>
      <c r="FH113" s="187"/>
      <c r="FI113" s="187"/>
      <c r="FJ113" s="187"/>
      <c r="FK113" s="187"/>
      <c r="FL113" s="187"/>
      <c r="FM113" s="187"/>
      <c r="FN113" s="187"/>
      <c r="FO113" s="187"/>
      <c r="FP113" s="187"/>
    </row>
    <row r="114" spans="1:172">
      <c r="A114" s="187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91"/>
      <c r="BC114" s="132"/>
      <c r="BH114" s="191"/>
      <c r="BI114" s="132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7"/>
      <c r="CC114" s="187"/>
      <c r="CD114" s="187"/>
      <c r="CE114" s="187"/>
      <c r="CF114" s="187"/>
      <c r="CG114" s="187"/>
      <c r="CH114" s="187"/>
      <c r="CI114" s="187"/>
      <c r="CJ114" s="187"/>
      <c r="CK114" s="187"/>
      <c r="CL114" s="187"/>
      <c r="CM114" s="187"/>
      <c r="CN114" s="187"/>
      <c r="CO114" s="187"/>
      <c r="CP114" s="187"/>
      <c r="CQ114" s="187"/>
      <c r="CR114" s="187"/>
      <c r="CS114" s="187"/>
      <c r="CT114" s="187"/>
      <c r="CU114" s="187"/>
      <c r="CV114" s="187"/>
      <c r="CW114" s="187"/>
      <c r="CX114" s="187"/>
      <c r="CY114" s="187"/>
      <c r="CZ114" s="187"/>
      <c r="DA114" s="187"/>
      <c r="DB114" s="187"/>
      <c r="DC114" s="187"/>
      <c r="DD114" s="187"/>
      <c r="DE114" s="187"/>
      <c r="DF114" s="187"/>
      <c r="DG114" s="187"/>
      <c r="DH114" s="187"/>
      <c r="DI114" s="187"/>
      <c r="DJ114" s="187"/>
      <c r="DK114" s="187"/>
      <c r="DL114" s="187"/>
      <c r="DM114" s="187"/>
      <c r="DN114" s="187"/>
      <c r="DO114" s="187"/>
      <c r="DP114" s="187"/>
      <c r="DQ114" s="187"/>
      <c r="DR114" s="187"/>
      <c r="DS114" s="187"/>
      <c r="DT114" s="187"/>
      <c r="DU114" s="187"/>
      <c r="DV114" s="187"/>
      <c r="DW114" s="187"/>
      <c r="DX114" s="187"/>
      <c r="DY114" s="187"/>
      <c r="DZ114" s="187"/>
      <c r="EA114" s="187"/>
      <c r="EB114" s="187"/>
      <c r="EC114" s="187"/>
      <c r="ED114" s="187"/>
      <c r="EE114" s="187"/>
      <c r="EF114" s="187"/>
      <c r="EG114" s="187"/>
      <c r="EH114" s="187"/>
      <c r="EI114" s="187"/>
      <c r="EJ114" s="187"/>
      <c r="EK114" s="187"/>
      <c r="EL114" s="187"/>
      <c r="EM114" s="187"/>
      <c r="EN114" s="187"/>
      <c r="EO114" s="187"/>
      <c r="EP114" s="187"/>
      <c r="EQ114" s="187"/>
      <c r="ER114" s="187"/>
      <c r="ES114" s="187"/>
      <c r="ET114" s="187"/>
      <c r="EU114" s="187"/>
      <c r="EV114" s="187"/>
      <c r="EW114" s="187"/>
      <c r="EX114" s="187"/>
      <c r="EY114" s="187"/>
      <c r="EZ114" s="187"/>
      <c r="FA114" s="187"/>
      <c r="FB114" s="187"/>
      <c r="FC114" s="187"/>
      <c r="FD114" s="187"/>
      <c r="FE114" s="187"/>
      <c r="FF114" s="187"/>
      <c r="FG114" s="187"/>
      <c r="FH114" s="187"/>
      <c r="FI114" s="187"/>
      <c r="FJ114" s="187"/>
      <c r="FK114" s="187"/>
      <c r="FL114" s="187"/>
      <c r="FM114" s="187"/>
      <c r="FN114" s="187"/>
      <c r="FO114" s="187"/>
      <c r="FP114" s="187"/>
    </row>
    <row r="115" spans="1:172">
      <c r="A115" s="187"/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91"/>
      <c r="BC115" s="132"/>
      <c r="BH115" s="191"/>
      <c r="BI115" s="132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187"/>
      <c r="CC115" s="187"/>
      <c r="CD115" s="187"/>
      <c r="CE115" s="187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87"/>
      <c r="DI115" s="187"/>
      <c r="DJ115" s="187"/>
      <c r="DK115" s="187"/>
      <c r="DL115" s="187"/>
      <c r="DM115" s="187"/>
      <c r="DN115" s="187"/>
      <c r="DO115" s="187"/>
      <c r="DP115" s="187"/>
      <c r="DQ115" s="187"/>
      <c r="DR115" s="187"/>
      <c r="DS115" s="187"/>
      <c r="DT115" s="187"/>
      <c r="DU115" s="187"/>
      <c r="DV115" s="187"/>
      <c r="DW115" s="187"/>
      <c r="DX115" s="187"/>
      <c r="DY115" s="187"/>
      <c r="DZ115" s="187"/>
      <c r="EA115" s="187"/>
      <c r="EB115" s="187"/>
      <c r="EC115" s="187"/>
      <c r="ED115" s="187"/>
      <c r="EE115" s="187"/>
      <c r="EF115" s="187"/>
      <c r="EG115" s="187"/>
      <c r="EH115" s="187"/>
      <c r="EI115" s="187"/>
      <c r="EJ115" s="187"/>
      <c r="EK115" s="187"/>
      <c r="EL115" s="187"/>
      <c r="EM115" s="187"/>
      <c r="EN115" s="187"/>
      <c r="EO115" s="187"/>
      <c r="EP115" s="187"/>
      <c r="EQ115" s="187"/>
      <c r="ER115" s="187"/>
      <c r="ES115" s="187"/>
      <c r="ET115" s="187"/>
      <c r="EU115" s="187"/>
      <c r="EV115" s="187"/>
      <c r="EW115" s="187"/>
      <c r="EX115" s="187"/>
      <c r="EY115" s="187"/>
      <c r="EZ115" s="187"/>
      <c r="FA115" s="187"/>
      <c r="FB115" s="187"/>
      <c r="FC115" s="187"/>
      <c r="FD115" s="187"/>
      <c r="FE115" s="187"/>
      <c r="FF115" s="187"/>
      <c r="FG115" s="187"/>
      <c r="FH115" s="187"/>
      <c r="FI115" s="187"/>
      <c r="FJ115" s="187"/>
      <c r="FK115" s="187"/>
      <c r="FL115" s="187"/>
      <c r="FM115" s="187"/>
      <c r="FN115" s="187"/>
      <c r="FO115" s="187"/>
      <c r="FP115" s="187"/>
    </row>
    <row r="116" spans="1:172">
      <c r="A116" s="187"/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91"/>
      <c r="BC116" s="132"/>
      <c r="BH116" s="191"/>
      <c r="BI116" s="132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187"/>
      <c r="CC116" s="187"/>
      <c r="CD116" s="187"/>
      <c r="CE116" s="187"/>
      <c r="CF116" s="187"/>
      <c r="CG116" s="187"/>
      <c r="CH116" s="187"/>
      <c r="CI116" s="187"/>
      <c r="CJ116" s="187"/>
      <c r="CK116" s="187"/>
      <c r="CL116" s="187"/>
      <c r="CM116" s="187"/>
      <c r="CN116" s="187"/>
      <c r="CO116" s="187"/>
      <c r="CP116" s="187"/>
      <c r="CQ116" s="187"/>
      <c r="CR116" s="187"/>
      <c r="CS116" s="187"/>
      <c r="CT116" s="187"/>
      <c r="CU116" s="187"/>
      <c r="CV116" s="187"/>
      <c r="CW116" s="187"/>
      <c r="CX116" s="187"/>
      <c r="CY116" s="187"/>
      <c r="CZ116" s="187"/>
      <c r="DA116" s="187"/>
      <c r="DB116" s="187"/>
      <c r="DC116" s="187"/>
      <c r="DD116" s="187"/>
      <c r="DE116" s="187"/>
      <c r="DF116" s="187"/>
      <c r="DG116" s="187"/>
      <c r="DH116" s="187"/>
      <c r="DI116" s="187"/>
      <c r="DJ116" s="187"/>
      <c r="DK116" s="187"/>
      <c r="DL116" s="187"/>
      <c r="DM116" s="187"/>
      <c r="DN116" s="187"/>
      <c r="DO116" s="187"/>
      <c r="DP116" s="187"/>
      <c r="DQ116" s="187"/>
      <c r="DR116" s="187"/>
      <c r="DS116" s="187"/>
      <c r="DT116" s="187"/>
      <c r="DU116" s="187"/>
      <c r="DV116" s="187"/>
      <c r="DW116" s="187"/>
      <c r="DX116" s="187"/>
      <c r="DY116" s="187"/>
      <c r="DZ116" s="187"/>
      <c r="EA116" s="187"/>
      <c r="EB116" s="187"/>
      <c r="EC116" s="187"/>
      <c r="ED116" s="187"/>
      <c r="EE116" s="187"/>
      <c r="EF116" s="187"/>
      <c r="EG116" s="187"/>
      <c r="EH116" s="187"/>
      <c r="EI116" s="187"/>
      <c r="EJ116" s="187"/>
      <c r="EK116" s="187"/>
      <c r="EL116" s="187"/>
      <c r="EM116" s="187"/>
      <c r="EN116" s="187"/>
      <c r="EO116" s="187"/>
      <c r="EP116" s="187"/>
      <c r="EQ116" s="187"/>
      <c r="ER116" s="187"/>
      <c r="ES116" s="187"/>
      <c r="ET116" s="187"/>
      <c r="EU116" s="187"/>
      <c r="EV116" s="187"/>
      <c r="EW116" s="187"/>
      <c r="EX116" s="187"/>
      <c r="EY116" s="187"/>
      <c r="EZ116" s="187"/>
      <c r="FA116" s="187"/>
      <c r="FB116" s="187"/>
      <c r="FC116" s="187"/>
      <c r="FD116" s="187"/>
      <c r="FE116" s="187"/>
      <c r="FF116" s="187"/>
      <c r="FG116" s="187"/>
      <c r="FH116" s="187"/>
      <c r="FI116" s="187"/>
      <c r="FJ116" s="187"/>
      <c r="FK116" s="187"/>
      <c r="FL116" s="187"/>
      <c r="FM116" s="187"/>
      <c r="FN116" s="187"/>
      <c r="FO116" s="187"/>
      <c r="FP116" s="187"/>
    </row>
    <row r="117" spans="1:172">
      <c r="A117" s="187"/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H117" s="191"/>
      <c r="BI117" s="132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  <c r="CC117" s="187"/>
      <c r="CD117" s="187"/>
      <c r="CE117" s="187"/>
      <c r="CF117" s="187"/>
      <c r="CG117" s="187"/>
      <c r="CH117" s="187"/>
      <c r="CI117" s="187"/>
      <c r="CJ117" s="187"/>
      <c r="CK117" s="187"/>
      <c r="CL117" s="187"/>
      <c r="CM117" s="187"/>
      <c r="CN117" s="187"/>
      <c r="CO117" s="187"/>
      <c r="CP117" s="187"/>
      <c r="CQ117" s="187"/>
      <c r="CR117" s="187"/>
      <c r="CS117" s="187"/>
      <c r="CT117" s="187"/>
      <c r="CU117" s="187"/>
      <c r="CV117" s="187"/>
      <c r="CW117" s="187"/>
      <c r="CX117" s="187"/>
      <c r="CY117" s="187"/>
      <c r="CZ117" s="187"/>
      <c r="DA117" s="187"/>
      <c r="DB117" s="187"/>
      <c r="DC117" s="187"/>
      <c r="DD117" s="187"/>
      <c r="DE117" s="187"/>
      <c r="DF117" s="187"/>
      <c r="DG117" s="187"/>
      <c r="DH117" s="187"/>
      <c r="DI117" s="187"/>
      <c r="DJ117" s="187"/>
      <c r="DK117" s="187"/>
      <c r="DL117" s="187"/>
      <c r="DM117" s="187"/>
      <c r="DN117" s="187"/>
      <c r="DO117" s="187"/>
      <c r="DP117" s="187"/>
      <c r="DQ117" s="187"/>
      <c r="DR117" s="187"/>
      <c r="DS117" s="187"/>
      <c r="DT117" s="187"/>
      <c r="DU117" s="187"/>
      <c r="DV117" s="187"/>
      <c r="DW117" s="187"/>
      <c r="DX117" s="187"/>
      <c r="DY117" s="187"/>
      <c r="DZ117" s="187"/>
      <c r="EA117" s="187"/>
      <c r="EB117" s="187"/>
      <c r="EC117" s="187"/>
      <c r="ED117" s="187"/>
      <c r="EE117" s="187"/>
      <c r="EF117" s="187"/>
      <c r="EG117" s="187"/>
      <c r="EH117" s="187"/>
      <c r="EI117" s="187"/>
      <c r="EJ117" s="187"/>
      <c r="EK117" s="187"/>
      <c r="EL117" s="187"/>
      <c r="EM117" s="187"/>
      <c r="EN117" s="187"/>
      <c r="EO117" s="187"/>
      <c r="EP117" s="187"/>
      <c r="EQ117" s="187"/>
      <c r="ER117" s="187"/>
      <c r="ES117" s="187"/>
      <c r="ET117" s="187"/>
      <c r="EU117" s="187"/>
      <c r="EV117" s="187"/>
      <c r="EW117" s="187"/>
      <c r="EX117" s="187"/>
      <c r="EY117" s="187"/>
      <c r="EZ117" s="187"/>
      <c r="FA117" s="187"/>
      <c r="FB117" s="187"/>
      <c r="FC117" s="187"/>
      <c r="FD117" s="187"/>
      <c r="FE117" s="187"/>
      <c r="FF117" s="187"/>
      <c r="FG117" s="187"/>
      <c r="FH117" s="187"/>
      <c r="FI117" s="187"/>
      <c r="FJ117" s="187"/>
      <c r="FK117" s="187"/>
      <c r="FL117" s="187"/>
      <c r="FM117" s="187"/>
      <c r="FN117" s="187"/>
      <c r="FO117" s="187"/>
      <c r="FP117" s="187"/>
    </row>
    <row r="118" spans="1:172">
      <c r="A118" s="187"/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H118" s="191"/>
      <c r="BI118" s="132"/>
      <c r="BP118" s="187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187"/>
      <c r="CA118" s="187"/>
      <c r="CB118" s="187"/>
      <c r="CC118" s="187"/>
      <c r="CD118" s="187"/>
      <c r="CE118" s="187"/>
      <c r="CF118" s="187"/>
      <c r="CG118" s="187"/>
      <c r="CH118" s="187"/>
      <c r="CI118" s="187"/>
      <c r="CJ118" s="187"/>
      <c r="CK118" s="187"/>
      <c r="CL118" s="187"/>
      <c r="CM118" s="187"/>
      <c r="CN118" s="187"/>
      <c r="CO118" s="187"/>
      <c r="CP118" s="187"/>
      <c r="CQ118" s="187"/>
      <c r="CR118" s="187"/>
      <c r="CS118" s="187"/>
      <c r="CT118" s="187"/>
      <c r="CU118" s="187"/>
      <c r="CV118" s="187"/>
      <c r="CW118" s="187"/>
      <c r="CX118" s="187"/>
      <c r="CY118" s="187"/>
      <c r="CZ118" s="187"/>
      <c r="DA118" s="187"/>
      <c r="DB118" s="187"/>
      <c r="DC118" s="187"/>
      <c r="DD118" s="187"/>
      <c r="DE118" s="187"/>
      <c r="DF118" s="187"/>
      <c r="DG118" s="187"/>
      <c r="DH118" s="187"/>
      <c r="DI118" s="187"/>
      <c r="DJ118" s="187"/>
      <c r="DK118" s="187"/>
      <c r="DL118" s="187"/>
      <c r="DM118" s="187"/>
      <c r="DN118" s="187"/>
      <c r="DO118" s="187"/>
      <c r="DP118" s="187"/>
      <c r="DQ118" s="187"/>
      <c r="DR118" s="187"/>
      <c r="DS118" s="187"/>
      <c r="DT118" s="187"/>
      <c r="DU118" s="187"/>
      <c r="DV118" s="187"/>
      <c r="DW118" s="187"/>
      <c r="DX118" s="187"/>
      <c r="DY118" s="187"/>
      <c r="DZ118" s="187"/>
      <c r="EA118" s="187"/>
      <c r="EB118" s="187"/>
      <c r="EC118" s="187"/>
      <c r="ED118" s="187"/>
      <c r="EE118" s="187"/>
      <c r="EF118" s="187"/>
      <c r="EG118" s="187"/>
      <c r="EH118" s="187"/>
      <c r="EI118" s="187"/>
      <c r="EJ118" s="187"/>
      <c r="EK118" s="187"/>
      <c r="EL118" s="187"/>
      <c r="EM118" s="187"/>
      <c r="EN118" s="187"/>
      <c r="EO118" s="187"/>
      <c r="EP118" s="187"/>
      <c r="EQ118" s="187"/>
      <c r="ER118" s="187"/>
      <c r="ES118" s="187"/>
      <c r="ET118" s="187"/>
      <c r="EU118" s="187"/>
      <c r="EV118" s="187"/>
      <c r="EW118" s="187"/>
      <c r="EX118" s="187"/>
      <c r="EY118" s="187"/>
      <c r="EZ118" s="187"/>
      <c r="FA118" s="187"/>
      <c r="FB118" s="187"/>
      <c r="FC118" s="187"/>
      <c r="FD118" s="187"/>
      <c r="FE118" s="187"/>
      <c r="FF118" s="187"/>
      <c r="FG118" s="187"/>
      <c r="FH118" s="187"/>
      <c r="FI118" s="187"/>
      <c r="FJ118" s="187"/>
      <c r="FK118" s="187"/>
      <c r="FL118" s="187"/>
      <c r="FM118" s="187"/>
      <c r="FN118" s="187"/>
      <c r="FO118" s="187"/>
      <c r="FP118" s="187"/>
    </row>
    <row r="119" spans="1:172">
      <c r="A119" s="187"/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H119" s="191"/>
      <c r="BI119" s="132"/>
      <c r="BN119" s="191"/>
      <c r="BO119" s="191"/>
      <c r="BP119" s="187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187"/>
      <c r="CC119" s="187"/>
      <c r="CD119" s="187"/>
      <c r="CE119" s="187"/>
      <c r="CF119" s="187"/>
      <c r="CG119" s="187"/>
      <c r="CH119" s="187"/>
      <c r="CI119" s="187"/>
      <c r="CJ119" s="187"/>
      <c r="CK119" s="187"/>
      <c r="CL119" s="187"/>
      <c r="CM119" s="187"/>
      <c r="CN119" s="187"/>
      <c r="CO119" s="187"/>
      <c r="CP119" s="187"/>
      <c r="CQ119" s="187"/>
      <c r="CR119" s="187"/>
      <c r="CS119" s="187"/>
      <c r="CT119" s="187"/>
      <c r="CU119" s="187"/>
      <c r="CV119" s="187"/>
      <c r="CW119" s="187"/>
      <c r="CX119" s="187"/>
      <c r="CY119" s="187"/>
      <c r="CZ119" s="187"/>
      <c r="DA119" s="187"/>
      <c r="DB119" s="187"/>
      <c r="DC119" s="187"/>
      <c r="DD119" s="187"/>
      <c r="DE119" s="187"/>
      <c r="DF119" s="187"/>
      <c r="DG119" s="187"/>
      <c r="DH119" s="187"/>
      <c r="DI119" s="187"/>
      <c r="DJ119" s="187"/>
      <c r="DK119" s="187"/>
      <c r="DL119" s="187"/>
      <c r="DM119" s="187"/>
      <c r="DN119" s="187"/>
      <c r="DO119" s="187"/>
      <c r="DP119" s="187"/>
      <c r="DQ119" s="187"/>
      <c r="DR119" s="187"/>
      <c r="DS119" s="187"/>
      <c r="DT119" s="187"/>
      <c r="DU119" s="187"/>
      <c r="DV119" s="187"/>
      <c r="DW119" s="187"/>
      <c r="DX119" s="187"/>
      <c r="DY119" s="187"/>
      <c r="DZ119" s="187"/>
      <c r="EA119" s="187"/>
      <c r="EB119" s="187"/>
      <c r="EC119" s="187"/>
      <c r="ED119" s="187"/>
      <c r="EE119" s="187"/>
      <c r="EF119" s="187"/>
      <c r="EG119" s="187"/>
      <c r="EH119" s="187"/>
      <c r="EI119" s="187"/>
      <c r="EJ119" s="187"/>
      <c r="EK119" s="187"/>
      <c r="EL119" s="187"/>
      <c r="EM119" s="187"/>
      <c r="EN119" s="187"/>
      <c r="EO119" s="187"/>
      <c r="EP119" s="187"/>
      <c r="EQ119" s="187"/>
      <c r="ER119" s="187"/>
      <c r="ES119" s="187"/>
      <c r="ET119" s="187"/>
      <c r="EU119" s="187"/>
      <c r="EV119" s="187"/>
      <c r="EW119" s="187"/>
      <c r="EX119" s="187"/>
      <c r="EY119" s="187"/>
      <c r="EZ119" s="187"/>
      <c r="FA119" s="187"/>
      <c r="FB119" s="187"/>
      <c r="FC119" s="187"/>
      <c r="FD119" s="187"/>
      <c r="FE119" s="187"/>
      <c r="FF119" s="187"/>
      <c r="FG119" s="187"/>
      <c r="FH119" s="187"/>
      <c r="FI119" s="187"/>
      <c r="FJ119" s="187"/>
      <c r="FK119" s="187"/>
      <c r="FL119" s="187"/>
      <c r="FM119" s="187"/>
      <c r="FN119" s="187"/>
      <c r="FO119" s="187"/>
      <c r="FP119" s="187"/>
    </row>
    <row r="120" spans="1:172">
      <c r="A120" s="187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H120" s="191"/>
      <c r="BI120" s="132"/>
      <c r="BN120" s="191"/>
      <c r="BO120" s="191"/>
      <c r="BP120" s="187"/>
      <c r="BQ120" s="187"/>
      <c r="BR120" s="187"/>
      <c r="BS120" s="187"/>
      <c r="BT120" s="187"/>
      <c r="BU120" s="187"/>
      <c r="BV120" s="187"/>
      <c r="BW120" s="187"/>
      <c r="BX120" s="187"/>
      <c r="BY120" s="187"/>
      <c r="BZ120" s="187"/>
      <c r="CA120" s="187"/>
      <c r="CB120" s="187"/>
      <c r="CC120" s="187"/>
      <c r="CD120" s="187"/>
      <c r="CE120" s="187"/>
      <c r="CF120" s="187"/>
      <c r="CG120" s="187"/>
      <c r="CH120" s="187"/>
      <c r="CI120" s="187"/>
      <c r="CJ120" s="187"/>
      <c r="CK120" s="187"/>
      <c r="CL120" s="187"/>
      <c r="CM120" s="187"/>
      <c r="CN120" s="187"/>
      <c r="CO120" s="187"/>
      <c r="CP120" s="187"/>
      <c r="CQ120" s="187"/>
      <c r="CR120" s="187"/>
      <c r="CS120" s="187"/>
      <c r="CT120" s="187"/>
      <c r="CU120" s="187"/>
      <c r="CV120" s="187"/>
      <c r="CW120" s="187"/>
      <c r="CX120" s="187"/>
      <c r="CY120" s="187"/>
      <c r="CZ120" s="187"/>
      <c r="DA120" s="187"/>
      <c r="DB120" s="187"/>
      <c r="DC120" s="187"/>
      <c r="DD120" s="187"/>
      <c r="DE120" s="187"/>
      <c r="DF120" s="187"/>
      <c r="DG120" s="187"/>
      <c r="DH120" s="187"/>
      <c r="DI120" s="187"/>
      <c r="DJ120" s="187"/>
      <c r="DK120" s="187"/>
      <c r="DL120" s="187"/>
      <c r="DM120" s="187"/>
      <c r="DN120" s="187"/>
      <c r="DO120" s="187"/>
      <c r="DP120" s="187"/>
      <c r="DQ120" s="187"/>
      <c r="DR120" s="187"/>
      <c r="DS120" s="187"/>
      <c r="DT120" s="187"/>
      <c r="DU120" s="187"/>
      <c r="DV120" s="187"/>
      <c r="DW120" s="187"/>
      <c r="DX120" s="187"/>
      <c r="DY120" s="187"/>
      <c r="DZ120" s="187"/>
      <c r="EA120" s="187"/>
      <c r="EB120" s="187"/>
      <c r="EC120" s="187"/>
      <c r="ED120" s="187"/>
      <c r="EE120" s="187"/>
      <c r="EF120" s="187"/>
      <c r="EG120" s="187"/>
      <c r="EH120" s="187"/>
      <c r="EI120" s="187"/>
      <c r="EJ120" s="187"/>
      <c r="EK120" s="187"/>
      <c r="EL120" s="187"/>
      <c r="EM120" s="187"/>
      <c r="EN120" s="187"/>
      <c r="EO120" s="187"/>
      <c r="EP120" s="187"/>
      <c r="EQ120" s="187"/>
      <c r="ER120" s="187"/>
      <c r="ES120" s="187"/>
      <c r="ET120" s="187"/>
      <c r="EU120" s="187"/>
      <c r="EV120" s="187"/>
      <c r="EW120" s="187"/>
      <c r="EX120" s="187"/>
      <c r="EY120" s="187"/>
      <c r="EZ120" s="187"/>
      <c r="FA120" s="187"/>
      <c r="FB120" s="187"/>
      <c r="FC120" s="187"/>
      <c r="FD120" s="187"/>
      <c r="FE120" s="187"/>
      <c r="FF120" s="187"/>
      <c r="FG120" s="187"/>
      <c r="FH120" s="187"/>
      <c r="FI120" s="187"/>
      <c r="FJ120" s="187"/>
      <c r="FK120" s="187"/>
      <c r="FL120" s="187"/>
      <c r="FM120" s="187"/>
      <c r="FN120" s="187"/>
      <c r="FO120" s="187"/>
      <c r="FP120" s="187"/>
    </row>
    <row r="121" spans="1:172">
      <c r="A121" s="187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H121" s="131"/>
      <c r="BI121" s="132"/>
      <c r="BN121" s="131"/>
      <c r="BO121" s="131"/>
      <c r="BP121" s="187"/>
      <c r="BQ121" s="187"/>
      <c r="BR121" s="187"/>
      <c r="BS121" s="187"/>
      <c r="BT121" s="187"/>
      <c r="BU121" s="187"/>
      <c r="BV121" s="187"/>
      <c r="BW121" s="187"/>
      <c r="BX121" s="187"/>
      <c r="BY121" s="187"/>
      <c r="BZ121" s="187"/>
      <c r="CA121" s="187"/>
      <c r="CB121" s="187"/>
      <c r="CC121" s="187"/>
      <c r="CD121" s="187"/>
      <c r="CE121" s="187"/>
      <c r="CF121" s="187"/>
      <c r="CG121" s="187"/>
      <c r="CH121" s="187"/>
      <c r="CI121" s="187"/>
      <c r="CJ121" s="187"/>
      <c r="CK121" s="187"/>
      <c r="CL121" s="187"/>
      <c r="CM121" s="187"/>
      <c r="CN121" s="187"/>
      <c r="CO121" s="187"/>
      <c r="CP121" s="187"/>
      <c r="CQ121" s="187"/>
      <c r="CR121" s="187"/>
      <c r="CS121" s="187"/>
      <c r="CT121" s="187"/>
      <c r="CU121" s="187"/>
      <c r="CV121" s="187"/>
      <c r="CW121" s="187"/>
      <c r="CX121" s="187"/>
      <c r="CY121" s="187"/>
      <c r="CZ121" s="187"/>
      <c r="DA121" s="187"/>
      <c r="DB121" s="187"/>
      <c r="DC121" s="187"/>
      <c r="DD121" s="187"/>
      <c r="DE121" s="187"/>
      <c r="DF121" s="187"/>
      <c r="DG121" s="187"/>
      <c r="DH121" s="187"/>
      <c r="DI121" s="187"/>
      <c r="DJ121" s="187"/>
      <c r="DK121" s="187"/>
      <c r="DL121" s="187"/>
      <c r="DM121" s="187"/>
      <c r="DN121" s="187"/>
      <c r="DO121" s="187"/>
      <c r="DP121" s="187"/>
      <c r="DQ121" s="187"/>
      <c r="DR121" s="187"/>
      <c r="DS121" s="187"/>
      <c r="DT121" s="187"/>
      <c r="DU121" s="187"/>
      <c r="DV121" s="187"/>
      <c r="DW121" s="187"/>
      <c r="DX121" s="187"/>
      <c r="DY121" s="187"/>
      <c r="DZ121" s="187"/>
      <c r="EA121" s="187"/>
      <c r="EB121" s="187"/>
      <c r="EC121" s="187"/>
      <c r="ED121" s="187"/>
      <c r="EE121" s="187"/>
      <c r="EF121" s="187"/>
      <c r="EG121" s="187"/>
      <c r="EH121" s="187"/>
      <c r="EI121" s="187"/>
      <c r="EJ121" s="187"/>
      <c r="EK121" s="187"/>
      <c r="EL121" s="187"/>
      <c r="EM121" s="187"/>
      <c r="EN121" s="187"/>
      <c r="EO121" s="187"/>
      <c r="EP121" s="187"/>
      <c r="EQ121" s="187"/>
      <c r="ER121" s="187"/>
      <c r="ES121" s="187"/>
      <c r="ET121" s="187"/>
      <c r="EU121" s="187"/>
      <c r="EV121" s="187"/>
      <c r="EW121" s="187"/>
      <c r="EX121" s="187"/>
      <c r="EY121" s="187"/>
      <c r="EZ121" s="187"/>
      <c r="FA121" s="187"/>
      <c r="FB121" s="187"/>
      <c r="FC121" s="187"/>
      <c r="FD121" s="187"/>
      <c r="FE121" s="187"/>
      <c r="FF121" s="187"/>
      <c r="FG121" s="187"/>
      <c r="FH121" s="187"/>
      <c r="FI121" s="187"/>
      <c r="FJ121" s="187"/>
      <c r="FK121" s="187"/>
      <c r="FL121" s="187"/>
      <c r="FM121" s="187"/>
      <c r="FN121" s="187"/>
      <c r="FO121" s="187"/>
      <c r="FP121" s="187"/>
    </row>
    <row r="122" spans="1:172">
      <c r="A122" s="187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H122" s="191"/>
      <c r="BI122" s="132"/>
      <c r="BN122" s="191"/>
      <c r="BO122" s="191"/>
      <c r="BP122" s="187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187"/>
      <c r="CC122" s="187"/>
      <c r="CD122" s="187"/>
      <c r="CE122" s="187"/>
      <c r="CF122" s="187"/>
      <c r="CG122" s="187"/>
      <c r="CH122" s="187"/>
      <c r="CI122" s="187"/>
      <c r="CJ122" s="187"/>
      <c r="CK122" s="187"/>
      <c r="CL122" s="187"/>
      <c r="CM122" s="187"/>
      <c r="CN122" s="187"/>
      <c r="CO122" s="187"/>
      <c r="CP122" s="187"/>
      <c r="CQ122" s="187"/>
      <c r="CR122" s="187"/>
      <c r="CS122" s="187"/>
      <c r="CT122" s="187"/>
      <c r="CU122" s="187"/>
      <c r="CV122" s="187"/>
      <c r="CW122" s="187"/>
      <c r="CX122" s="187"/>
      <c r="CY122" s="187"/>
      <c r="CZ122" s="187"/>
      <c r="DA122" s="187"/>
      <c r="DB122" s="187"/>
      <c r="DC122" s="187"/>
      <c r="DD122" s="187"/>
      <c r="DE122" s="187"/>
      <c r="DF122" s="187"/>
      <c r="DG122" s="187"/>
      <c r="DH122" s="187"/>
      <c r="DI122" s="187"/>
      <c r="DJ122" s="187"/>
      <c r="DK122" s="187"/>
      <c r="DL122" s="187"/>
      <c r="DM122" s="187"/>
      <c r="DN122" s="187"/>
      <c r="DO122" s="187"/>
      <c r="DP122" s="187"/>
      <c r="DQ122" s="187"/>
      <c r="DR122" s="187"/>
      <c r="DS122" s="187"/>
      <c r="DT122" s="187"/>
      <c r="DU122" s="187"/>
      <c r="DV122" s="187"/>
      <c r="DW122" s="187"/>
      <c r="DX122" s="187"/>
      <c r="DY122" s="187"/>
      <c r="DZ122" s="187"/>
      <c r="EA122" s="187"/>
      <c r="EB122" s="187"/>
      <c r="EC122" s="187"/>
      <c r="ED122" s="187"/>
      <c r="EE122" s="187"/>
      <c r="EF122" s="187"/>
      <c r="EG122" s="187"/>
      <c r="EH122" s="187"/>
      <c r="EI122" s="187"/>
      <c r="EJ122" s="187"/>
      <c r="EK122" s="187"/>
      <c r="EL122" s="187"/>
      <c r="EM122" s="187"/>
      <c r="EN122" s="187"/>
      <c r="EO122" s="187"/>
      <c r="EP122" s="187"/>
      <c r="EQ122" s="187"/>
      <c r="ER122" s="187"/>
      <c r="ES122" s="187"/>
      <c r="ET122" s="187"/>
      <c r="EU122" s="187"/>
      <c r="EV122" s="187"/>
      <c r="EW122" s="187"/>
      <c r="EX122" s="187"/>
      <c r="EY122" s="187"/>
      <c r="EZ122" s="187"/>
      <c r="FA122" s="187"/>
      <c r="FB122" s="187"/>
      <c r="FC122" s="187"/>
      <c r="FD122" s="187"/>
      <c r="FE122" s="187"/>
      <c r="FF122" s="187"/>
      <c r="FG122" s="187"/>
      <c r="FH122" s="187"/>
      <c r="FI122" s="187"/>
      <c r="FJ122" s="187"/>
      <c r="FK122" s="187"/>
      <c r="FL122" s="187"/>
      <c r="FM122" s="187"/>
      <c r="FN122" s="187"/>
      <c r="FO122" s="187"/>
      <c r="FP122" s="187"/>
    </row>
    <row r="123" spans="1:172">
      <c r="A123" s="187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H123" s="191"/>
      <c r="BI123" s="132"/>
      <c r="BN123" s="191"/>
      <c r="BO123" s="191"/>
      <c r="BP123" s="187"/>
      <c r="BQ123" s="187"/>
      <c r="BR123" s="187"/>
      <c r="BS123" s="187"/>
      <c r="BT123" s="187"/>
      <c r="BU123" s="187"/>
      <c r="BV123" s="187"/>
      <c r="BW123" s="187"/>
      <c r="BX123" s="187"/>
      <c r="BY123" s="187"/>
      <c r="BZ123" s="187"/>
      <c r="CA123" s="187"/>
      <c r="CB123" s="187"/>
      <c r="CC123" s="187"/>
      <c r="CD123" s="187"/>
      <c r="CE123" s="187"/>
      <c r="CF123" s="187"/>
      <c r="CG123" s="187"/>
      <c r="CH123" s="187"/>
      <c r="CI123" s="187"/>
      <c r="CJ123" s="187"/>
      <c r="CK123" s="187"/>
      <c r="CL123" s="187"/>
      <c r="CM123" s="187"/>
      <c r="CN123" s="187"/>
      <c r="CO123" s="187"/>
      <c r="CP123" s="187"/>
      <c r="CQ123" s="187"/>
      <c r="CR123" s="187"/>
      <c r="CS123" s="187"/>
      <c r="CT123" s="187"/>
      <c r="CU123" s="187"/>
      <c r="CV123" s="187"/>
      <c r="CW123" s="187"/>
      <c r="CX123" s="187"/>
      <c r="CY123" s="187"/>
      <c r="CZ123" s="187"/>
      <c r="DA123" s="187"/>
      <c r="DB123" s="187"/>
      <c r="DC123" s="187"/>
      <c r="DD123" s="187"/>
      <c r="DE123" s="187"/>
      <c r="DF123" s="187"/>
      <c r="DG123" s="187"/>
      <c r="DH123" s="187"/>
      <c r="DI123" s="187"/>
      <c r="DJ123" s="187"/>
      <c r="DK123" s="187"/>
      <c r="DL123" s="187"/>
      <c r="DM123" s="187"/>
      <c r="DN123" s="187"/>
      <c r="DO123" s="187"/>
      <c r="DP123" s="187"/>
      <c r="DQ123" s="187"/>
      <c r="DR123" s="187"/>
      <c r="DS123" s="187"/>
      <c r="DT123" s="187"/>
      <c r="DU123" s="187"/>
      <c r="DV123" s="187"/>
      <c r="DW123" s="187"/>
      <c r="DX123" s="187"/>
      <c r="DY123" s="187"/>
      <c r="DZ123" s="187"/>
      <c r="EA123" s="187"/>
      <c r="EB123" s="187"/>
      <c r="EC123" s="187"/>
      <c r="ED123" s="187"/>
      <c r="EE123" s="187"/>
      <c r="EF123" s="187"/>
      <c r="EG123" s="187"/>
      <c r="EH123" s="187"/>
      <c r="EI123" s="187"/>
      <c r="EJ123" s="187"/>
      <c r="EK123" s="187"/>
      <c r="EL123" s="187"/>
      <c r="EM123" s="187"/>
      <c r="EN123" s="187"/>
      <c r="EO123" s="187"/>
      <c r="EP123" s="187"/>
      <c r="EQ123" s="187"/>
      <c r="ER123" s="187"/>
      <c r="ES123" s="187"/>
      <c r="ET123" s="187"/>
      <c r="EU123" s="187"/>
      <c r="EV123" s="187"/>
      <c r="EW123" s="187"/>
      <c r="EX123" s="187"/>
      <c r="EY123" s="187"/>
      <c r="EZ123" s="187"/>
      <c r="FA123" s="187"/>
      <c r="FB123" s="187"/>
      <c r="FC123" s="187"/>
      <c r="FD123" s="187"/>
      <c r="FE123" s="187"/>
      <c r="FF123" s="187"/>
      <c r="FG123" s="187"/>
      <c r="FH123" s="187"/>
      <c r="FI123" s="187"/>
      <c r="FJ123" s="187"/>
      <c r="FK123" s="187"/>
      <c r="FL123" s="187"/>
      <c r="FM123" s="187"/>
      <c r="FN123" s="187"/>
      <c r="FO123" s="187"/>
      <c r="FP123" s="187"/>
    </row>
    <row r="124" spans="1:172">
      <c r="A124" s="187"/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7"/>
      <c r="AW124" s="187"/>
      <c r="AX124" s="187"/>
      <c r="AY124" s="187"/>
      <c r="AZ124" s="187"/>
      <c r="BA124" s="187"/>
      <c r="BH124" s="191"/>
      <c r="BI124" s="132"/>
      <c r="BN124" s="191"/>
      <c r="BO124" s="191"/>
      <c r="BP124" s="187"/>
      <c r="BQ124" s="187"/>
      <c r="BR124" s="187"/>
      <c r="BS124" s="187"/>
      <c r="BT124" s="187"/>
      <c r="BU124" s="187"/>
      <c r="BV124" s="187"/>
      <c r="BW124" s="187"/>
      <c r="BX124" s="187"/>
      <c r="BY124" s="187"/>
      <c r="BZ124" s="187"/>
      <c r="CA124" s="187"/>
      <c r="CB124" s="187"/>
      <c r="CC124" s="187"/>
      <c r="CD124" s="187"/>
      <c r="CE124" s="187"/>
      <c r="CF124" s="187"/>
      <c r="CG124" s="187"/>
      <c r="CH124" s="187"/>
      <c r="CI124" s="187"/>
      <c r="CJ124" s="187"/>
      <c r="CK124" s="187"/>
      <c r="CL124" s="187"/>
      <c r="CM124" s="187"/>
      <c r="CN124" s="187"/>
      <c r="CO124" s="187"/>
      <c r="CP124" s="187"/>
      <c r="CQ124" s="187"/>
      <c r="CR124" s="187"/>
      <c r="CS124" s="187"/>
      <c r="CT124" s="187"/>
      <c r="CU124" s="187"/>
      <c r="CV124" s="187"/>
      <c r="CW124" s="187"/>
      <c r="CX124" s="187"/>
      <c r="CY124" s="187"/>
      <c r="CZ124" s="187"/>
      <c r="DA124" s="187"/>
      <c r="DB124" s="187"/>
      <c r="DC124" s="187"/>
      <c r="DD124" s="187"/>
      <c r="DE124" s="187"/>
      <c r="DF124" s="187"/>
      <c r="DG124" s="187"/>
      <c r="DH124" s="187"/>
      <c r="DI124" s="187"/>
      <c r="DJ124" s="187"/>
      <c r="DK124" s="187"/>
      <c r="DL124" s="187"/>
      <c r="DM124" s="187"/>
      <c r="DN124" s="187"/>
      <c r="DO124" s="187"/>
      <c r="DP124" s="187"/>
      <c r="DQ124" s="187"/>
      <c r="DR124" s="187"/>
      <c r="DS124" s="187"/>
      <c r="DT124" s="187"/>
      <c r="DU124" s="187"/>
      <c r="DV124" s="187"/>
      <c r="DW124" s="187"/>
      <c r="DX124" s="187"/>
      <c r="DY124" s="187"/>
      <c r="DZ124" s="187"/>
      <c r="EA124" s="187"/>
      <c r="EB124" s="187"/>
      <c r="EC124" s="187"/>
      <c r="ED124" s="187"/>
      <c r="EE124" s="187"/>
      <c r="EF124" s="187"/>
      <c r="EG124" s="187"/>
      <c r="EH124" s="187"/>
      <c r="EI124" s="187"/>
      <c r="EJ124" s="187"/>
      <c r="EK124" s="187"/>
      <c r="EL124" s="187"/>
      <c r="EM124" s="187"/>
      <c r="EN124" s="187"/>
      <c r="EO124" s="187"/>
      <c r="EP124" s="187"/>
      <c r="EQ124" s="187"/>
      <c r="ER124" s="187"/>
      <c r="ES124" s="187"/>
      <c r="ET124" s="187"/>
      <c r="EU124" s="187"/>
      <c r="EV124" s="187"/>
      <c r="EW124" s="187"/>
      <c r="EX124" s="187"/>
      <c r="EY124" s="187"/>
      <c r="EZ124" s="187"/>
      <c r="FA124" s="187"/>
      <c r="FB124" s="187"/>
      <c r="FC124" s="187"/>
      <c r="FD124" s="187"/>
      <c r="FE124" s="187"/>
      <c r="FF124" s="187"/>
      <c r="FG124" s="187"/>
      <c r="FH124" s="187"/>
      <c r="FI124" s="187"/>
      <c r="FJ124" s="187"/>
      <c r="FK124" s="187"/>
      <c r="FL124" s="187"/>
      <c r="FM124" s="187"/>
      <c r="FN124" s="187"/>
      <c r="FO124" s="187"/>
      <c r="FP124" s="187"/>
    </row>
    <row r="125" spans="1:172">
      <c r="A125" s="187"/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H125" s="191"/>
      <c r="BI125" s="132"/>
      <c r="BN125" s="191"/>
      <c r="BO125" s="191"/>
      <c r="BP125" s="187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187"/>
      <c r="CA125" s="187"/>
      <c r="CB125" s="187"/>
      <c r="CC125" s="187"/>
      <c r="CD125" s="187"/>
      <c r="CE125" s="187"/>
      <c r="CF125" s="187"/>
      <c r="CG125" s="187"/>
      <c r="CH125" s="187"/>
      <c r="CI125" s="187"/>
      <c r="CJ125" s="187"/>
      <c r="CK125" s="187"/>
      <c r="CL125" s="187"/>
      <c r="CM125" s="187"/>
      <c r="CN125" s="187"/>
      <c r="CO125" s="187"/>
      <c r="CP125" s="187"/>
      <c r="CQ125" s="187"/>
      <c r="CR125" s="187"/>
      <c r="CS125" s="187"/>
      <c r="CT125" s="187"/>
      <c r="CU125" s="187"/>
      <c r="CV125" s="187"/>
      <c r="CW125" s="187"/>
      <c r="CX125" s="187"/>
      <c r="CY125" s="187"/>
      <c r="CZ125" s="187"/>
      <c r="DA125" s="187"/>
      <c r="DB125" s="187"/>
      <c r="DC125" s="187"/>
      <c r="DD125" s="187"/>
      <c r="DE125" s="187"/>
      <c r="DF125" s="187"/>
      <c r="DG125" s="187"/>
      <c r="DH125" s="187"/>
      <c r="DI125" s="187"/>
      <c r="DJ125" s="187"/>
      <c r="DK125" s="187"/>
      <c r="DL125" s="187"/>
      <c r="DM125" s="187"/>
      <c r="DN125" s="187"/>
      <c r="DO125" s="187"/>
      <c r="DP125" s="187"/>
      <c r="DQ125" s="187"/>
      <c r="DR125" s="187"/>
      <c r="DS125" s="187"/>
      <c r="DT125" s="187"/>
      <c r="DU125" s="187"/>
      <c r="DV125" s="187"/>
      <c r="DW125" s="187"/>
      <c r="DX125" s="187"/>
      <c r="DY125" s="187"/>
      <c r="DZ125" s="187"/>
      <c r="EA125" s="187"/>
      <c r="EB125" s="187"/>
      <c r="EC125" s="187"/>
      <c r="ED125" s="187"/>
      <c r="EE125" s="187"/>
      <c r="EF125" s="187"/>
      <c r="EG125" s="187"/>
      <c r="EH125" s="187"/>
      <c r="EI125" s="187"/>
      <c r="EJ125" s="187"/>
      <c r="EK125" s="187"/>
      <c r="EL125" s="187"/>
      <c r="EM125" s="187"/>
      <c r="EN125" s="187"/>
      <c r="EO125" s="187"/>
      <c r="EP125" s="187"/>
      <c r="EQ125" s="187"/>
      <c r="ER125" s="187"/>
      <c r="ES125" s="187"/>
      <c r="ET125" s="187"/>
      <c r="EU125" s="187"/>
      <c r="EV125" s="187"/>
      <c r="EW125" s="187"/>
      <c r="EX125" s="187"/>
      <c r="EY125" s="187"/>
      <c r="EZ125" s="187"/>
      <c r="FA125" s="187"/>
      <c r="FB125" s="187"/>
      <c r="FC125" s="187"/>
      <c r="FD125" s="187"/>
      <c r="FE125" s="187"/>
      <c r="FF125" s="187"/>
      <c r="FG125" s="187"/>
      <c r="FH125" s="187"/>
      <c r="FI125" s="187"/>
      <c r="FJ125" s="187"/>
      <c r="FK125" s="187"/>
      <c r="FL125" s="187"/>
      <c r="FM125" s="187"/>
      <c r="FN125" s="187"/>
      <c r="FO125" s="187"/>
      <c r="FP125" s="187"/>
    </row>
    <row r="126" spans="1:172">
      <c r="A126" s="187"/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7"/>
      <c r="AW126" s="187"/>
      <c r="AX126" s="187"/>
      <c r="AY126" s="187"/>
      <c r="AZ126" s="187"/>
      <c r="BA126" s="187"/>
      <c r="BH126" s="191"/>
      <c r="BI126" s="191"/>
      <c r="BN126" s="191"/>
      <c r="BO126" s="191"/>
      <c r="BP126" s="187"/>
      <c r="BQ126" s="187"/>
      <c r="BR126" s="187"/>
      <c r="BS126" s="187"/>
      <c r="BT126" s="187"/>
      <c r="BU126" s="187"/>
      <c r="BV126" s="187"/>
      <c r="BW126" s="187"/>
      <c r="BX126" s="187"/>
      <c r="BY126" s="187"/>
      <c r="BZ126" s="187"/>
      <c r="CA126" s="187"/>
      <c r="CB126" s="187"/>
      <c r="CC126" s="187"/>
      <c r="CD126" s="187"/>
      <c r="CE126" s="187"/>
      <c r="CF126" s="187"/>
      <c r="CG126" s="187"/>
      <c r="CH126" s="187"/>
      <c r="CI126" s="187"/>
      <c r="CJ126" s="187"/>
      <c r="CK126" s="187"/>
      <c r="CL126" s="187"/>
      <c r="CM126" s="187"/>
      <c r="CN126" s="187"/>
      <c r="CO126" s="187"/>
      <c r="CP126" s="187"/>
      <c r="CQ126" s="187"/>
      <c r="CR126" s="187"/>
      <c r="CS126" s="187"/>
      <c r="CT126" s="187"/>
      <c r="CU126" s="187"/>
      <c r="CV126" s="187"/>
      <c r="CW126" s="187"/>
      <c r="CX126" s="187"/>
      <c r="CY126" s="187"/>
      <c r="CZ126" s="187"/>
      <c r="DA126" s="187"/>
      <c r="DB126" s="187"/>
      <c r="DC126" s="187"/>
      <c r="DD126" s="187"/>
      <c r="DE126" s="187"/>
      <c r="DF126" s="187"/>
      <c r="DG126" s="187"/>
      <c r="DH126" s="187"/>
      <c r="DI126" s="187"/>
      <c r="DJ126" s="187"/>
      <c r="DK126" s="187"/>
      <c r="DL126" s="187"/>
      <c r="DM126" s="187"/>
      <c r="DN126" s="187"/>
      <c r="DO126" s="187"/>
      <c r="DP126" s="187"/>
      <c r="DQ126" s="187"/>
      <c r="DR126" s="187"/>
      <c r="DS126" s="187"/>
      <c r="DT126" s="187"/>
      <c r="DU126" s="187"/>
      <c r="DV126" s="187"/>
      <c r="DW126" s="187"/>
      <c r="DX126" s="187"/>
      <c r="DY126" s="187"/>
      <c r="DZ126" s="187"/>
      <c r="EA126" s="187"/>
      <c r="EB126" s="187"/>
      <c r="EC126" s="187"/>
      <c r="ED126" s="187"/>
      <c r="EE126" s="187"/>
      <c r="EF126" s="187"/>
      <c r="EG126" s="187"/>
      <c r="EH126" s="187"/>
      <c r="EI126" s="187"/>
      <c r="EJ126" s="187"/>
      <c r="EK126" s="187"/>
      <c r="EL126" s="187"/>
      <c r="EM126" s="187"/>
      <c r="EN126" s="187"/>
      <c r="EO126" s="187"/>
      <c r="EP126" s="187"/>
      <c r="EQ126" s="187"/>
      <c r="ER126" s="187"/>
      <c r="ES126" s="187"/>
      <c r="ET126" s="187"/>
      <c r="EU126" s="187"/>
      <c r="EV126" s="187"/>
      <c r="EW126" s="187"/>
      <c r="EX126" s="187"/>
      <c r="EY126" s="187"/>
      <c r="EZ126" s="187"/>
      <c r="FA126" s="187"/>
      <c r="FB126" s="187"/>
      <c r="FC126" s="187"/>
      <c r="FD126" s="187"/>
      <c r="FE126" s="187"/>
      <c r="FF126" s="187"/>
      <c r="FG126" s="187"/>
      <c r="FH126" s="187"/>
      <c r="FI126" s="187"/>
      <c r="FJ126" s="187"/>
      <c r="FK126" s="187"/>
      <c r="FL126" s="187"/>
      <c r="FM126" s="187"/>
      <c r="FN126" s="187"/>
      <c r="FO126" s="187"/>
      <c r="FP126" s="187"/>
    </row>
    <row r="127" spans="1:172">
      <c r="A127" s="187"/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  <c r="BH127" s="191"/>
      <c r="BI127" s="191"/>
      <c r="BN127" s="191"/>
      <c r="BO127" s="191"/>
      <c r="BP127" s="187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187"/>
      <c r="CC127" s="187"/>
      <c r="CD127" s="187"/>
      <c r="CE127" s="187"/>
      <c r="CF127" s="187"/>
      <c r="CG127" s="187"/>
      <c r="CH127" s="187"/>
      <c r="CI127" s="187"/>
      <c r="CJ127" s="187"/>
      <c r="CK127" s="187"/>
      <c r="CL127" s="187"/>
      <c r="CM127" s="187"/>
      <c r="CN127" s="187"/>
      <c r="CO127" s="187"/>
      <c r="CP127" s="187"/>
      <c r="CQ127" s="187"/>
      <c r="CR127" s="187"/>
      <c r="CS127" s="187"/>
      <c r="CT127" s="187"/>
      <c r="CU127" s="187"/>
      <c r="CV127" s="187"/>
      <c r="CW127" s="187"/>
      <c r="CX127" s="187"/>
      <c r="CY127" s="187"/>
      <c r="CZ127" s="187"/>
      <c r="DA127" s="187"/>
      <c r="DB127" s="187"/>
      <c r="DC127" s="187"/>
      <c r="DD127" s="187"/>
      <c r="DE127" s="187"/>
      <c r="DF127" s="187"/>
      <c r="DG127" s="187"/>
      <c r="DH127" s="187"/>
      <c r="DI127" s="187"/>
      <c r="DJ127" s="187"/>
      <c r="DK127" s="187"/>
      <c r="DL127" s="187"/>
      <c r="DM127" s="187"/>
      <c r="DN127" s="187"/>
      <c r="DO127" s="187"/>
      <c r="DP127" s="187"/>
      <c r="DQ127" s="187"/>
      <c r="DR127" s="187"/>
      <c r="DS127" s="187"/>
      <c r="DT127" s="187"/>
      <c r="DU127" s="187"/>
      <c r="DV127" s="187"/>
      <c r="DW127" s="187"/>
      <c r="DX127" s="187"/>
      <c r="DY127" s="187"/>
      <c r="DZ127" s="187"/>
      <c r="EA127" s="187"/>
      <c r="EB127" s="187"/>
      <c r="EC127" s="187"/>
      <c r="ED127" s="187"/>
      <c r="EE127" s="187"/>
      <c r="EF127" s="187"/>
      <c r="EG127" s="187"/>
      <c r="EH127" s="187"/>
      <c r="EI127" s="187"/>
      <c r="EJ127" s="187"/>
      <c r="EK127" s="187"/>
      <c r="EL127" s="187"/>
      <c r="EM127" s="187"/>
      <c r="EN127" s="187"/>
      <c r="EO127" s="187"/>
      <c r="EP127" s="187"/>
      <c r="EQ127" s="187"/>
      <c r="ER127" s="187"/>
      <c r="ES127" s="187"/>
      <c r="ET127" s="187"/>
      <c r="EU127" s="187"/>
      <c r="EV127" s="187"/>
      <c r="EW127" s="187"/>
      <c r="EX127" s="187"/>
      <c r="EY127" s="187"/>
      <c r="EZ127" s="187"/>
      <c r="FA127" s="187"/>
      <c r="FB127" s="187"/>
      <c r="FC127" s="187"/>
      <c r="FD127" s="187"/>
      <c r="FE127" s="187"/>
      <c r="FF127" s="187"/>
      <c r="FG127" s="187"/>
      <c r="FH127" s="187"/>
      <c r="FI127" s="187"/>
      <c r="FJ127" s="187"/>
      <c r="FK127" s="187"/>
      <c r="FL127" s="187"/>
      <c r="FM127" s="187"/>
      <c r="FN127" s="187"/>
      <c r="FO127" s="187"/>
      <c r="FP127" s="187"/>
    </row>
    <row r="128" spans="1:172">
      <c r="A128" s="187"/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H128" s="191"/>
      <c r="BI128" s="191"/>
      <c r="BN128" s="191"/>
      <c r="BO128" s="191"/>
      <c r="BP128" s="187"/>
      <c r="BQ128" s="187"/>
      <c r="BR128" s="187"/>
      <c r="BS128" s="187"/>
      <c r="BT128" s="187"/>
      <c r="BU128" s="187"/>
      <c r="BV128" s="187"/>
      <c r="BW128" s="187"/>
      <c r="BX128" s="187"/>
      <c r="BY128" s="187"/>
      <c r="BZ128" s="187"/>
      <c r="CA128" s="187"/>
      <c r="CB128" s="187"/>
      <c r="CC128" s="187"/>
      <c r="CD128" s="187"/>
      <c r="CE128" s="187"/>
      <c r="CF128" s="187"/>
      <c r="CG128" s="187"/>
      <c r="CH128" s="187"/>
      <c r="CI128" s="187"/>
      <c r="CJ128" s="187"/>
      <c r="CK128" s="187"/>
      <c r="CL128" s="187"/>
      <c r="CM128" s="187"/>
      <c r="CN128" s="187"/>
      <c r="CO128" s="187"/>
      <c r="CP128" s="187"/>
      <c r="CQ128" s="187"/>
      <c r="CR128" s="187"/>
      <c r="CS128" s="187"/>
      <c r="CT128" s="187"/>
      <c r="CU128" s="187"/>
      <c r="CV128" s="187"/>
      <c r="CW128" s="187"/>
      <c r="CX128" s="187"/>
      <c r="CY128" s="187"/>
      <c r="CZ128" s="187"/>
      <c r="DA128" s="187"/>
      <c r="DB128" s="187"/>
      <c r="DC128" s="187"/>
      <c r="DD128" s="187"/>
      <c r="DE128" s="187"/>
      <c r="DF128" s="187"/>
      <c r="DG128" s="187"/>
      <c r="DH128" s="187"/>
      <c r="DI128" s="187"/>
      <c r="DJ128" s="187"/>
      <c r="DK128" s="187"/>
      <c r="DL128" s="187"/>
      <c r="DM128" s="187"/>
      <c r="DN128" s="187"/>
      <c r="DO128" s="187"/>
      <c r="DP128" s="187"/>
      <c r="DQ128" s="187"/>
      <c r="DR128" s="187"/>
      <c r="DS128" s="187"/>
      <c r="DT128" s="187"/>
      <c r="DU128" s="187"/>
      <c r="DV128" s="187"/>
      <c r="DW128" s="187"/>
      <c r="DX128" s="187"/>
      <c r="DY128" s="187"/>
      <c r="DZ128" s="187"/>
      <c r="EA128" s="187"/>
      <c r="EB128" s="187"/>
      <c r="EC128" s="187"/>
      <c r="ED128" s="187"/>
      <c r="EE128" s="187"/>
      <c r="EF128" s="187"/>
      <c r="EG128" s="187"/>
      <c r="EH128" s="187"/>
      <c r="EI128" s="187"/>
      <c r="EJ128" s="187"/>
      <c r="EK128" s="187"/>
      <c r="EL128" s="187"/>
      <c r="EM128" s="187"/>
      <c r="EN128" s="187"/>
      <c r="EO128" s="187"/>
      <c r="EP128" s="187"/>
      <c r="EQ128" s="187"/>
      <c r="ER128" s="187"/>
      <c r="ES128" s="187"/>
      <c r="ET128" s="187"/>
      <c r="EU128" s="187"/>
      <c r="EV128" s="187"/>
      <c r="EW128" s="187"/>
      <c r="EX128" s="187"/>
      <c r="EY128" s="187"/>
      <c r="EZ128" s="187"/>
      <c r="FA128" s="187"/>
      <c r="FB128" s="187"/>
      <c r="FC128" s="187"/>
      <c r="FD128" s="187"/>
      <c r="FE128" s="187"/>
      <c r="FF128" s="187"/>
      <c r="FG128" s="187"/>
      <c r="FH128" s="187"/>
      <c r="FI128" s="187"/>
      <c r="FJ128" s="187"/>
      <c r="FK128" s="187"/>
      <c r="FL128" s="187"/>
      <c r="FM128" s="187"/>
      <c r="FN128" s="187"/>
      <c r="FO128" s="187"/>
      <c r="FP128" s="187"/>
    </row>
    <row r="129" spans="1:172">
      <c r="A129" s="187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H129" s="191"/>
      <c r="BI129" s="191"/>
      <c r="BN129" s="191"/>
      <c r="BO129" s="191"/>
      <c r="BP129" s="187"/>
      <c r="BQ129" s="187"/>
      <c r="BR129" s="187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187"/>
      <c r="CC129" s="187"/>
      <c r="CD129" s="187"/>
      <c r="CE129" s="187"/>
      <c r="CF129" s="187"/>
      <c r="CG129" s="187"/>
      <c r="CH129" s="187"/>
      <c r="CI129" s="187"/>
      <c r="CJ129" s="187"/>
      <c r="CK129" s="187"/>
      <c r="CL129" s="187"/>
      <c r="CM129" s="187"/>
      <c r="CN129" s="187"/>
      <c r="CO129" s="187"/>
      <c r="CP129" s="187"/>
      <c r="CQ129" s="187"/>
      <c r="CR129" s="187"/>
      <c r="CS129" s="187"/>
      <c r="CT129" s="187"/>
      <c r="CU129" s="187"/>
      <c r="CV129" s="187"/>
      <c r="CW129" s="187"/>
      <c r="CX129" s="187"/>
      <c r="CY129" s="187"/>
      <c r="CZ129" s="187"/>
      <c r="DA129" s="187"/>
      <c r="DB129" s="187"/>
      <c r="DC129" s="187"/>
      <c r="DD129" s="187"/>
      <c r="DE129" s="187"/>
      <c r="DF129" s="187"/>
      <c r="DG129" s="187"/>
      <c r="DH129" s="187"/>
      <c r="DI129" s="187"/>
      <c r="DJ129" s="187"/>
      <c r="DK129" s="187"/>
      <c r="DL129" s="187"/>
      <c r="DM129" s="187"/>
      <c r="DN129" s="187"/>
      <c r="DO129" s="187"/>
      <c r="DP129" s="187"/>
      <c r="DQ129" s="187"/>
      <c r="DR129" s="187"/>
      <c r="DS129" s="187"/>
      <c r="DT129" s="187"/>
      <c r="DU129" s="187"/>
      <c r="DV129" s="187"/>
      <c r="DW129" s="187"/>
      <c r="DX129" s="187"/>
      <c r="DY129" s="187"/>
      <c r="DZ129" s="187"/>
      <c r="EA129" s="187"/>
      <c r="EB129" s="187"/>
      <c r="EC129" s="187"/>
      <c r="ED129" s="187"/>
      <c r="EE129" s="187"/>
      <c r="EF129" s="187"/>
      <c r="EG129" s="187"/>
      <c r="EH129" s="187"/>
      <c r="EI129" s="187"/>
      <c r="EJ129" s="187"/>
      <c r="EK129" s="187"/>
      <c r="EL129" s="187"/>
      <c r="EM129" s="187"/>
      <c r="EN129" s="187"/>
      <c r="EO129" s="187"/>
      <c r="EP129" s="187"/>
      <c r="EQ129" s="187"/>
      <c r="ER129" s="187"/>
      <c r="ES129" s="187"/>
      <c r="ET129" s="187"/>
      <c r="EU129" s="187"/>
      <c r="EV129" s="187"/>
      <c r="EW129" s="187"/>
      <c r="EX129" s="187"/>
      <c r="EY129" s="187"/>
      <c r="EZ129" s="187"/>
      <c r="FA129" s="187"/>
      <c r="FB129" s="187"/>
      <c r="FC129" s="187"/>
      <c r="FD129" s="187"/>
      <c r="FE129" s="187"/>
      <c r="FF129" s="187"/>
      <c r="FG129" s="187"/>
      <c r="FH129" s="187"/>
      <c r="FI129" s="187"/>
      <c r="FJ129" s="187"/>
      <c r="FK129" s="187"/>
      <c r="FL129" s="187"/>
      <c r="FM129" s="187"/>
      <c r="FN129" s="187"/>
      <c r="FO129" s="187"/>
      <c r="FP129" s="187"/>
    </row>
    <row r="130" spans="1:172">
      <c r="A130" s="187"/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187"/>
      <c r="AW130" s="187"/>
      <c r="AX130" s="187"/>
      <c r="AY130" s="187"/>
      <c r="AZ130" s="187"/>
      <c r="BA130" s="187"/>
      <c r="BH130" s="191"/>
      <c r="BI130" s="191"/>
      <c r="BN130" s="191"/>
      <c r="BO130" s="191"/>
      <c r="BP130" s="187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187"/>
      <c r="CA130" s="187"/>
      <c r="CB130" s="187"/>
      <c r="CC130" s="187"/>
      <c r="CD130" s="187"/>
      <c r="CE130" s="187"/>
      <c r="CF130" s="187"/>
      <c r="CG130" s="187"/>
      <c r="CH130" s="187"/>
      <c r="CI130" s="187"/>
      <c r="CJ130" s="187"/>
      <c r="CK130" s="187"/>
      <c r="CL130" s="187"/>
      <c r="CM130" s="187"/>
      <c r="CN130" s="187"/>
      <c r="CO130" s="187"/>
      <c r="CP130" s="187"/>
      <c r="CQ130" s="187"/>
      <c r="CR130" s="187"/>
      <c r="CS130" s="187"/>
      <c r="CT130" s="187"/>
      <c r="CU130" s="187"/>
      <c r="CV130" s="187"/>
      <c r="CW130" s="187"/>
      <c r="CX130" s="187"/>
      <c r="CY130" s="187"/>
      <c r="CZ130" s="187"/>
      <c r="DA130" s="187"/>
      <c r="DB130" s="187"/>
      <c r="DC130" s="187"/>
      <c r="DD130" s="187"/>
      <c r="DE130" s="187"/>
      <c r="DF130" s="187"/>
      <c r="DG130" s="187"/>
      <c r="DH130" s="187"/>
      <c r="DI130" s="187"/>
      <c r="DJ130" s="187"/>
      <c r="DK130" s="187"/>
      <c r="DL130" s="187"/>
      <c r="DM130" s="187"/>
      <c r="DN130" s="187"/>
      <c r="DO130" s="187"/>
      <c r="DP130" s="187"/>
      <c r="DQ130" s="187"/>
      <c r="DR130" s="187"/>
      <c r="DS130" s="187"/>
      <c r="DT130" s="187"/>
      <c r="DU130" s="187"/>
      <c r="DV130" s="187"/>
      <c r="DW130" s="187"/>
      <c r="DX130" s="187"/>
      <c r="DY130" s="187"/>
      <c r="DZ130" s="187"/>
      <c r="EA130" s="187"/>
      <c r="EB130" s="187"/>
      <c r="EC130" s="187"/>
      <c r="ED130" s="187"/>
      <c r="EE130" s="187"/>
      <c r="EF130" s="187"/>
      <c r="EG130" s="187"/>
      <c r="EH130" s="187"/>
      <c r="EI130" s="187"/>
      <c r="EJ130" s="187"/>
      <c r="EK130" s="187"/>
      <c r="EL130" s="187"/>
      <c r="EM130" s="187"/>
      <c r="EN130" s="187"/>
      <c r="EO130" s="187"/>
      <c r="EP130" s="187"/>
      <c r="EQ130" s="187"/>
      <c r="ER130" s="187"/>
      <c r="ES130" s="187"/>
      <c r="ET130" s="187"/>
      <c r="EU130" s="187"/>
      <c r="EV130" s="187"/>
      <c r="EW130" s="187"/>
      <c r="EX130" s="187"/>
      <c r="EY130" s="187"/>
      <c r="EZ130" s="187"/>
      <c r="FA130" s="187"/>
      <c r="FB130" s="187"/>
      <c r="FC130" s="187"/>
      <c r="FD130" s="187"/>
      <c r="FE130" s="187"/>
      <c r="FF130" s="187"/>
      <c r="FG130" s="187"/>
      <c r="FH130" s="187"/>
      <c r="FI130" s="187"/>
      <c r="FJ130" s="187"/>
      <c r="FK130" s="187"/>
      <c r="FL130" s="187"/>
      <c r="FM130" s="187"/>
      <c r="FN130" s="187"/>
      <c r="FO130" s="187"/>
      <c r="FP130" s="187"/>
    </row>
    <row r="131" spans="1:172">
      <c r="A131" s="187"/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187"/>
      <c r="AV131" s="187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91"/>
      <c r="BI131" s="191"/>
      <c r="BN131" s="191"/>
      <c r="BO131" s="191"/>
      <c r="BP131" s="187"/>
      <c r="BQ131" s="187"/>
      <c r="BR131" s="187"/>
      <c r="BS131" s="187"/>
      <c r="BT131" s="187"/>
      <c r="BU131" s="187"/>
      <c r="BV131" s="187"/>
      <c r="BW131" s="187"/>
      <c r="BX131" s="187"/>
      <c r="BY131" s="187"/>
      <c r="BZ131" s="187"/>
      <c r="CA131" s="187"/>
      <c r="CB131" s="187"/>
      <c r="CC131" s="187"/>
      <c r="CD131" s="187"/>
      <c r="CE131" s="187"/>
      <c r="CF131" s="187"/>
      <c r="CG131" s="187"/>
      <c r="CH131" s="187"/>
      <c r="CI131" s="187"/>
      <c r="CJ131" s="187"/>
      <c r="CK131" s="187"/>
      <c r="CL131" s="187"/>
      <c r="CM131" s="187"/>
      <c r="CN131" s="187"/>
      <c r="CO131" s="187"/>
      <c r="CP131" s="187"/>
      <c r="CQ131" s="187"/>
      <c r="CR131" s="187"/>
      <c r="CS131" s="187"/>
      <c r="CT131" s="187"/>
      <c r="CU131" s="187"/>
      <c r="CV131" s="187"/>
      <c r="CW131" s="187"/>
      <c r="CX131" s="187"/>
      <c r="CY131" s="187"/>
      <c r="CZ131" s="187"/>
      <c r="DA131" s="187"/>
      <c r="DB131" s="187"/>
      <c r="DC131" s="187"/>
      <c r="DD131" s="187"/>
      <c r="DE131" s="187"/>
      <c r="DF131" s="187"/>
      <c r="DG131" s="187"/>
      <c r="DH131" s="187"/>
      <c r="DI131" s="187"/>
      <c r="DJ131" s="187"/>
      <c r="DK131" s="187"/>
      <c r="DL131" s="187"/>
      <c r="DM131" s="187"/>
      <c r="DN131" s="187"/>
      <c r="DO131" s="187"/>
      <c r="DP131" s="187"/>
      <c r="DQ131" s="187"/>
      <c r="DR131" s="187"/>
      <c r="DS131" s="187"/>
      <c r="DT131" s="187"/>
      <c r="DU131" s="187"/>
      <c r="DV131" s="187"/>
      <c r="DW131" s="187"/>
      <c r="DX131" s="187"/>
      <c r="DY131" s="187"/>
      <c r="DZ131" s="187"/>
      <c r="EA131" s="187"/>
      <c r="EB131" s="187"/>
      <c r="EC131" s="187"/>
      <c r="ED131" s="187"/>
      <c r="EE131" s="187"/>
      <c r="EF131" s="187"/>
      <c r="EG131" s="187"/>
      <c r="EH131" s="187"/>
      <c r="EI131" s="187"/>
      <c r="EJ131" s="187"/>
      <c r="EK131" s="187"/>
      <c r="EL131" s="187"/>
      <c r="EM131" s="187"/>
      <c r="EN131" s="187"/>
      <c r="EO131" s="187"/>
      <c r="EP131" s="187"/>
      <c r="EQ131" s="187"/>
      <c r="ER131" s="187"/>
      <c r="ES131" s="187"/>
      <c r="ET131" s="187"/>
      <c r="EU131" s="187"/>
      <c r="EV131" s="187"/>
      <c r="EW131" s="187"/>
      <c r="EX131" s="187"/>
      <c r="EY131" s="187"/>
      <c r="EZ131" s="187"/>
      <c r="FA131" s="187"/>
      <c r="FB131" s="187"/>
      <c r="FC131" s="187"/>
      <c r="FD131" s="187"/>
      <c r="FE131" s="187"/>
      <c r="FF131" s="187"/>
      <c r="FG131" s="187"/>
      <c r="FH131" s="187"/>
      <c r="FI131" s="187"/>
      <c r="FJ131" s="187"/>
      <c r="FK131" s="187"/>
      <c r="FL131" s="187"/>
      <c r="FM131" s="187"/>
      <c r="FN131" s="187"/>
      <c r="FO131" s="187"/>
      <c r="FP131" s="187"/>
    </row>
    <row r="132" spans="1:172">
      <c r="A132" s="187"/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91"/>
      <c r="BI132" s="191"/>
      <c r="BN132" s="191"/>
      <c r="BO132" s="191"/>
      <c r="BP132" s="187"/>
      <c r="BQ132" s="187"/>
      <c r="BR132" s="187"/>
      <c r="BS132" s="187"/>
      <c r="BT132" s="187"/>
      <c r="BU132" s="187"/>
      <c r="BV132" s="187"/>
      <c r="BW132" s="187"/>
      <c r="BX132" s="187"/>
      <c r="BY132" s="187"/>
      <c r="BZ132" s="187"/>
      <c r="CA132" s="187"/>
      <c r="CB132" s="187"/>
      <c r="CC132" s="187"/>
      <c r="CD132" s="187"/>
      <c r="CE132" s="187"/>
      <c r="CF132" s="187"/>
      <c r="CG132" s="187"/>
      <c r="CH132" s="187"/>
      <c r="CI132" s="187"/>
      <c r="CJ132" s="187"/>
      <c r="CK132" s="187"/>
      <c r="CL132" s="187"/>
      <c r="CM132" s="187"/>
      <c r="CN132" s="187"/>
      <c r="CO132" s="187"/>
      <c r="CP132" s="187"/>
      <c r="CQ132" s="187"/>
      <c r="CR132" s="187"/>
      <c r="CS132" s="187"/>
      <c r="CT132" s="187"/>
      <c r="CU132" s="187"/>
      <c r="CV132" s="187"/>
      <c r="CW132" s="187"/>
      <c r="CX132" s="187"/>
      <c r="CY132" s="187"/>
      <c r="CZ132" s="187"/>
      <c r="DA132" s="187"/>
      <c r="DB132" s="187"/>
      <c r="DC132" s="187"/>
      <c r="DD132" s="187"/>
      <c r="DE132" s="187"/>
      <c r="DF132" s="187"/>
      <c r="DG132" s="187"/>
      <c r="DH132" s="187"/>
      <c r="DI132" s="187"/>
      <c r="DJ132" s="187"/>
      <c r="DK132" s="187"/>
      <c r="DL132" s="187"/>
      <c r="DM132" s="187"/>
      <c r="DN132" s="187"/>
      <c r="DO132" s="187"/>
      <c r="DP132" s="187"/>
      <c r="DQ132" s="187"/>
      <c r="DR132" s="187"/>
      <c r="DS132" s="187"/>
      <c r="DT132" s="187"/>
      <c r="DU132" s="187"/>
      <c r="DV132" s="187"/>
      <c r="DW132" s="187"/>
      <c r="DX132" s="187"/>
      <c r="DY132" s="187"/>
      <c r="DZ132" s="187"/>
      <c r="EA132" s="187"/>
      <c r="EB132" s="187"/>
      <c r="EC132" s="187"/>
      <c r="ED132" s="187"/>
      <c r="EE132" s="187"/>
      <c r="EF132" s="187"/>
      <c r="EG132" s="187"/>
      <c r="EH132" s="187"/>
      <c r="EI132" s="187"/>
      <c r="EJ132" s="187"/>
      <c r="EK132" s="187"/>
      <c r="EL132" s="187"/>
      <c r="EM132" s="187"/>
      <c r="EN132" s="187"/>
      <c r="EO132" s="187"/>
      <c r="EP132" s="187"/>
      <c r="EQ132" s="187"/>
      <c r="ER132" s="187"/>
      <c r="ES132" s="187"/>
      <c r="ET132" s="187"/>
      <c r="EU132" s="187"/>
      <c r="EV132" s="187"/>
      <c r="EW132" s="187"/>
      <c r="EX132" s="187"/>
      <c r="EY132" s="187"/>
      <c r="EZ132" s="187"/>
      <c r="FA132" s="187"/>
      <c r="FB132" s="187"/>
      <c r="FC132" s="187"/>
      <c r="FD132" s="187"/>
      <c r="FE132" s="187"/>
      <c r="FF132" s="187"/>
      <c r="FG132" s="187"/>
      <c r="FH132" s="187"/>
      <c r="FI132" s="187"/>
      <c r="FJ132" s="187"/>
      <c r="FK132" s="187"/>
      <c r="FL132" s="187"/>
      <c r="FM132" s="187"/>
      <c r="FN132" s="187"/>
      <c r="FO132" s="187"/>
      <c r="FP132" s="187"/>
    </row>
    <row r="133" spans="1:172">
      <c r="A133" s="187"/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91"/>
      <c r="BI133" s="191"/>
      <c r="BN133" s="191"/>
      <c r="BO133" s="191"/>
      <c r="BP133" s="187"/>
      <c r="BQ133" s="187"/>
      <c r="BR133" s="187"/>
      <c r="BS133" s="187"/>
      <c r="BT133" s="187"/>
      <c r="BU133" s="187"/>
      <c r="BV133" s="187"/>
      <c r="BW133" s="187"/>
      <c r="BX133" s="187"/>
      <c r="BY133" s="187"/>
      <c r="BZ133" s="187"/>
      <c r="CA133" s="187"/>
      <c r="CB133" s="187"/>
      <c r="CC133" s="187"/>
      <c r="CD133" s="187"/>
      <c r="CE133" s="187"/>
      <c r="CF133" s="187"/>
      <c r="CG133" s="187"/>
      <c r="CH133" s="187"/>
      <c r="CI133" s="187"/>
      <c r="CJ133" s="187"/>
      <c r="CK133" s="187"/>
      <c r="CL133" s="187"/>
      <c r="CM133" s="187"/>
      <c r="CN133" s="187"/>
      <c r="CO133" s="187"/>
      <c r="CP133" s="187"/>
      <c r="CQ133" s="187"/>
      <c r="CR133" s="187"/>
      <c r="CS133" s="187"/>
      <c r="CT133" s="187"/>
      <c r="CU133" s="187"/>
      <c r="CV133" s="187"/>
      <c r="CW133" s="187"/>
      <c r="CX133" s="187"/>
      <c r="CY133" s="187"/>
      <c r="CZ133" s="187"/>
      <c r="DA133" s="187"/>
      <c r="DB133" s="187"/>
      <c r="DC133" s="187"/>
      <c r="DD133" s="187"/>
      <c r="DE133" s="187"/>
      <c r="DF133" s="187"/>
      <c r="DG133" s="187"/>
      <c r="DH133" s="187"/>
      <c r="DI133" s="187"/>
      <c r="DJ133" s="187"/>
      <c r="DK133" s="187"/>
      <c r="DL133" s="187"/>
      <c r="DM133" s="187"/>
      <c r="DN133" s="187"/>
      <c r="DO133" s="187"/>
      <c r="DP133" s="187"/>
      <c r="DQ133" s="187"/>
      <c r="DR133" s="187"/>
      <c r="DS133" s="187"/>
      <c r="DT133" s="187"/>
      <c r="DU133" s="187"/>
      <c r="DV133" s="187"/>
      <c r="DW133" s="187"/>
      <c r="DX133" s="187"/>
      <c r="DY133" s="187"/>
      <c r="DZ133" s="187"/>
      <c r="EA133" s="187"/>
      <c r="EB133" s="187"/>
      <c r="EC133" s="187"/>
      <c r="ED133" s="187"/>
      <c r="EE133" s="187"/>
      <c r="EF133" s="187"/>
      <c r="EG133" s="187"/>
      <c r="EH133" s="187"/>
      <c r="EI133" s="187"/>
      <c r="EJ133" s="187"/>
      <c r="EK133" s="187"/>
      <c r="EL133" s="187"/>
      <c r="EM133" s="187"/>
      <c r="EN133" s="187"/>
      <c r="EO133" s="187"/>
      <c r="EP133" s="187"/>
      <c r="EQ133" s="187"/>
      <c r="ER133" s="187"/>
      <c r="ES133" s="187"/>
      <c r="ET133" s="187"/>
      <c r="EU133" s="187"/>
      <c r="EV133" s="187"/>
      <c r="EW133" s="187"/>
      <c r="EX133" s="187"/>
      <c r="EY133" s="187"/>
      <c r="EZ133" s="187"/>
      <c r="FA133" s="187"/>
      <c r="FB133" s="187"/>
      <c r="FC133" s="187"/>
      <c r="FD133" s="187"/>
      <c r="FE133" s="187"/>
      <c r="FF133" s="187"/>
      <c r="FG133" s="187"/>
      <c r="FH133" s="187"/>
      <c r="FI133" s="187"/>
      <c r="FJ133" s="187"/>
      <c r="FK133" s="187"/>
      <c r="FL133" s="187"/>
      <c r="FM133" s="187"/>
      <c r="FN133" s="187"/>
      <c r="FO133" s="187"/>
      <c r="FP133" s="187"/>
    </row>
    <row r="134" spans="1:172">
      <c r="A134" s="187"/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91"/>
      <c r="BI134" s="191"/>
      <c r="BN134" s="191"/>
      <c r="BO134" s="191"/>
      <c r="BP134" s="187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187"/>
      <c r="CA134" s="187"/>
      <c r="CB134" s="187"/>
      <c r="CC134" s="187"/>
      <c r="CD134" s="187"/>
      <c r="CE134" s="187"/>
      <c r="CF134" s="187"/>
      <c r="CG134" s="187"/>
      <c r="CH134" s="187"/>
      <c r="CI134" s="187"/>
      <c r="CJ134" s="187"/>
      <c r="CK134" s="187"/>
      <c r="CL134" s="187"/>
      <c r="CM134" s="187"/>
      <c r="CN134" s="187"/>
      <c r="CO134" s="187"/>
      <c r="CP134" s="187"/>
      <c r="CQ134" s="187"/>
      <c r="CR134" s="187"/>
      <c r="CS134" s="187"/>
      <c r="CT134" s="187"/>
      <c r="CU134" s="187"/>
      <c r="CV134" s="187"/>
      <c r="CW134" s="187"/>
      <c r="CX134" s="187"/>
      <c r="CY134" s="187"/>
      <c r="CZ134" s="187"/>
      <c r="DA134" s="187"/>
      <c r="DB134" s="187"/>
      <c r="DC134" s="187"/>
      <c r="DD134" s="187"/>
      <c r="DE134" s="187"/>
      <c r="DF134" s="187"/>
      <c r="DG134" s="187"/>
      <c r="DH134" s="187"/>
      <c r="DI134" s="187"/>
      <c r="DJ134" s="187"/>
      <c r="DK134" s="187"/>
      <c r="DL134" s="187"/>
      <c r="DM134" s="187"/>
      <c r="DN134" s="187"/>
      <c r="DO134" s="187"/>
      <c r="DP134" s="187"/>
      <c r="DQ134" s="187"/>
      <c r="DR134" s="187"/>
      <c r="DS134" s="187"/>
      <c r="DT134" s="187"/>
      <c r="DU134" s="187"/>
      <c r="DV134" s="187"/>
      <c r="DW134" s="187"/>
      <c r="DX134" s="187"/>
      <c r="DY134" s="187"/>
      <c r="DZ134" s="187"/>
      <c r="EA134" s="187"/>
      <c r="EB134" s="187"/>
      <c r="EC134" s="187"/>
      <c r="ED134" s="187"/>
      <c r="EE134" s="187"/>
      <c r="EF134" s="187"/>
      <c r="EG134" s="187"/>
      <c r="EH134" s="187"/>
      <c r="EI134" s="187"/>
      <c r="EJ134" s="187"/>
      <c r="EK134" s="187"/>
      <c r="EL134" s="187"/>
      <c r="EM134" s="187"/>
      <c r="EN134" s="187"/>
      <c r="EO134" s="187"/>
      <c r="EP134" s="187"/>
      <c r="EQ134" s="187"/>
      <c r="ER134" s="187"/>
      <c r="ES134" s="187"/>
      <c r="ET134" s="187"/>
      <c r="EU134" s="187"/>
      <c r="EV134" s="187"/>
      <c r="EW134" s="187"/>
      <c r="EX134" s="187"/>
      <c r="EY134" s="187"/>
      <c r="EZ134" s="187"/>
      <c r="FA134" s="187"/>
      <c r="FB134" s="187"/>
      <c r="FC134" s="187"/>
      <c r="FD134" s="187"/>
      <c r="FE134" s="187"/>
      <c r="FF134" s="187"/>
      <c r="FG134" s="187"/>
      <c r="FH134" s="187"/>
      <c r="FI134" s="187"/>
      <c r="FJ134" s="187"/>
      <c r="FK134" s="187"/>
      <c r="FL134" s="187"/>
      <c r="FM134" s="187"/>
      <c r="FN134" s="187"/>
      <c r="FO134" s="187"/>
      <c r="FP134" s="187"/>
    </row>
  </sheetData>
  <mergeCells count="30">
    <mergeCell ref="CF1:CJ1"/>
    <mergeCell ref="CL1:CP1"/>
    <mergeCell ref="CR1:CV1"/>
    <mergeCell ref="BN1:BR1"/>
    <mergeCell ref="P5:T5"/>
    <mergeCell ref="Z5:AF5"/>
    <mergeCell ref="AJ5:AP5"/>
    <mergeCell ref="A5:C5"/>
    <mergeCell ref="BZ1:CD1"/>
    <mergeCell ref="AV3:AW6"/>
    <mergeCell ref="AV1:AZ1"/>
    <mergeCell ref="BB1:BF1"/>
    <mergeCell ref="BH1:BL1"/>
    <mergeCell ref="AX3:AZ6"/>
    <mergeCell ref="FK1:FO1"/>
    <mergeCell ref="DH3:DJ6"/>
    <mergeCell ref="DF3:DG6"/>
    <mergeCell ref="BN3:BR5"/>
    <mergeCell ref="DX3:EB5"/>
    <mergeCell ref="DX1:EB1"/>
    <mergeCell ref="ED1:EH1"/>
    <mergeCell ref="EJ1:EN1"/>
    <mergeCell ref="EP1:ET1"/>
    <mergeCell ref="EV1:EZ1"/>
    <mergeCell ref="FB1:FF1"/>
    <mergeCell ref="DF1:DJ1"/>
    <mergeCell ref="DL1:DP1"/>
    <mergeCell ref="DR1:DV1"/>
    <mergeCell ref="CX1:DB1"/>
    <mergeCell ref="BT1:BX1"/>
  </mergeCells>
  <phoneticPr fontId="4" type="noConversion"/>
  <pageMargins left="0.2" right="0.2" top="0.15" bottom="0.15" header="0" footer="0"/>
  <pageSetup scale="80" orientation="landscape" horizontalDpi="300" verticalDpi="300" r:id="rId1"/>
  <headerFooter alignWithMargins="0">
    <oddHeader>&amp;R51-410-AIG-PER
2/25/13</oddHeader>
  </headerFooter>
  <ignoredErrors>
    <ignoredError sqref="D10:N10 G8:H8 D15:N16 D14:F14 H14:N14 D18:N18 D17:F17 H17:N17 D19:G19 I19:L19 J8:M8 D13:N13 D11:H11 J11:N11 D12:K12 M12:N12 N19 F9:G9 K9:L9 N9" unlockedFormula="1"/>
    <ignoredError sqref="S8:S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5"/>
  <sheetViews>
    <sheetView zoomScaleNormal="100" workbookViewId="0">
      <selection activeCell="J92" sqref="J92"/>
    </sheetView>
  </sheetViews>
  <sheetFormatPr defaultRowHeight="12.75"/>
  <cols>
    <col min="1" max="1" width="13.140625" style="8" customWidth="1"/>
    <col min="2" max="2" width="13.42578125" style="8" customWidth="1"/>
    <col min="3" max="3" width="12.140625" style="8" customWidth="1"/>
    <col min="4" max="4" width="11.140625" style="8" customWidth="1"/>
    <col min="5" max="5" width="9" style="8" customWidth="1"/>
    <col min="6" max="6" width="9.85546875" style="152" customWidth="1"/>
    <col min="7" max="7" width="9.5703125" style="152" customWidth="1"/>
    <col min="8" max="8" width="13" style="8" customWidth="1"/>
    <col min="9" max="9" width="17.7109375" style="8" customWidth="1"/>
    <col min="10" max="10" width="9.28515625" style="8" bestFit="1" customWidth="1"/>
    <col min="11" max="16384" width="9.140625" style="8"/>
  </cols>
  <sheetData>
    <row r="1" spans="1:15" ht="18" customHeight="1">
      <c r="A1" s="263" t="s">
        <v>121</v>
      </c>
      <c r="B1" s="263"/>
      <c r="C1" s="263"/>
      <c r="D1" s="263"/>
      <c r="E1" s="263"/>
      <c r="F1" s="263"/>
      <c r="G1" s="263"/>
      <c r="H1" s="263"/>
    </row>
    <row r="2" spans="1:15" ht="15" customHeight="1">
      <c r="A2" s="9"/>
      <c r="B2" s="9"/>
      <c r="C2" s="9"/>
      <c r="D2" s="9"/>
      <c r="E2" s="9"/>
      <c r="F2" s="142"/>
      <c r="G2" s="142"/>
      <c r="H2" s="1" t="s">
        <v>37</v>
      </c>
    </row>
    <row r="3" spans="1:15" ht="15" customHeight="1">
      <c r="A3" s="266" t="s">
        <v>122</v>
      </c>
      <c r="B3" s="266"/>
      <c r="C3" s="266"/>
      <c r="D3" s="266"/>
      <c r="E3" s="266"/>
      <c r="F3" s="266"/>
      <c r="G3" s="266"/>
      <c r="H3" s="266"/>
    </row>
    <row r="4" spans="1:15" ht="15" customHeight="1">
      <c r="A4" s="9"/>
      <c r="B4" s="9"/>
      <c r="C4" s="9"/>
      <c r="D4" s="9"/>
      <c r="E4" s="9"/>
      <c r="F4" s="142"/>
      <c r="G4" s="142"/>
      <c r="H4" s="2"/>
    </row>
    <row r="5" spans="1:15" ht="15" customHeight="1" thickBot="1">
      <c r="A5" s="262" t="s">
        <v>102</v>
      </c>
      <c r="B5" s="262"/>
      <c r="C5" s="262"/>
      <c r="D5" s="262"/>
      <c r="E5" s="262"/>
      <c r="F5" s="262"/>
      <c r="G5" s="262"/>
      <c r="H5" s="262"/>
    </row>
    <row r="6" spans="1:15" ht="15" customHeight="1">
      <c r="A6" s="9"/>
      <c r="B6" s="9"/>
      <c r="C6" s="9"/>
      <c r="D6" s="9"/>
      <c r="E6" s="9"/>
      <c r="F6" s="142"/>
      <c r="G6" s="142"/>
      <c r="H6" s="9"/>
    </row>
    <row r="7" spans="1:15" s="20" customFormat="1" ht="14.1" customHeight="1">
      <c r="A7" s="18"/>
      <c r="B7" s="19"/>
      <c r="C7" s="19"/>
      <c r="D7" s="19"/>
      <c r="E7" s="19"/>
      <c r="F7" s="143" t="s">
        <v>46</v>
      </c>
      <c r="G7" s="143" t="s">
        <v>51</v>
      </c>
      <c r="H7" s="19"/>
      <c r="J7" s="42"/>
      <c r="K7" s="42"/>
      <c r="L7" s="42"/>
      <c r="M7" s="42"/>
    </row>
    <row r="8" spans="1:15" s="20" customFormat="1" ht="14.1" customHeight="1">
      <c r="A8" s="18" t="s">
        <v>38</v>
      </c>
      <c r="B8" s="18" t="s">
        <v>39</v>
      </c>
      <c r="C8" s="18" t="s">
        <v>40</v>
      </c>
      <c r="D8" s="18" t="s">
        <v>41</v>
      </c>
      <c r="E8" s="18" t="s">
        <v>42</v>
      </c>
      <c r="F8" s="143" t="s">
        <v>80</v>
      </c>
      <c r="G8" s="143" t="s">
        <v>47</v>
      </c>
      <c r="H8" s="18" t="s">
        <v>43</v>
      </c>
      <c r="J8" s="42"/>
      <c r="K8" s="42"/>
      <c r="L8" s="42"/>
      <c r="M8" s="42"/>
    </row>
    <row r="9" spans="1:15" s="20" customFormat="1" ht="14.1" customHeight="1">
      <c r="A9" s="21" t="s">
        <v>44</v>
      </c>
      <c r="B9" s="21" t="s">
        <v>44</v>
      </c>
      <c r="C9" s="21" t="s">
        <v>45</v>
      </c>
      <c r="D9" s="21" t="s">
        <v>45</v>
      </c>
      <c r="E9" s="21" t="s">
        <v>45</v>
      </c>
      <c r="F9" s="144" t="s">
        <v>81</v>
      </c>
      <c r="G9" s="144" t="s">
        <v>53</v>
      </c>
      <c r="H9" s="21" t="s">
        <v>45</v>
      </c>
      <c r="J9" s="42"/>
      <c r="K9" s="42"/>
      <c r="L9" s="42"/>
      <c r="M9" s="42"/>
    </row>
    <row r="10" spans="1:15" s="20" customFormat="1" ht="14.1" customHeight="1">
      <c r="A10" s="37">
        <v>39448</v>
      </c>
      <c r="B10" s="37">
        <v>39478</v>
      </c>
      <c r="C10" s="23" t="e">
        <f>'Returns&amp;Allocation'!AB8</f>
        <v>#DIV/0!</v>
      </c>
      <c r="D10" s="24"/>
      <c r="E10" s="25"/>
      <c r="F10" s="134"/>
      <c r="G10" s="134"/>
      <c r="H10" s="26" t="e">
        <f>'Returns&amp;Allocation'!AD8</f>
        <v>#DIV/0!</v>
      </c>
      <c r="I10" s="42"/>
      <c r="J10" s="156"/>
      <c r="K10" s="42"/>
      <c r="L10" s="42"/>
      <c r="M10" s="42"/>
      <c r="N10" s="42"/>
      <c r="O10" s="42"/>
    </row>
    <row r="11" spans="1:15" s="20" customFormat="1" ht="14.1" customHeight="1">
      <c r="A11" s="37">
        <v>39479</v>
      </c>
      <c r="B11" s="37">
        <v>39507</v>
      </c>
      <c r="C11" s="23" t="e">
        <f>'Returns&amp;Allocation'!AB9</f>
        <v>#DIV/0!</v>
      </c>
      <c r="D11" s="24"/>
      <c r="E11" s="25"/>
      <c r="F11" s="134"/>
      <c r="G11" s="134"/>
      <c r="H11" s="41" t="e">
        <f>'Returns&amp;Allocation'!AD9</f>
        <v>#DIV/0!</v>
      </c>
      <c r="J11" s="42"/>
      <c r="K11" s="42"/>
      <c r="L11" s="42"/>
      <c r="M11" s="42"/>
    </row>
    <row r="12" spans="1:15" s="20" customFormat="1" ht="14.1" customHeight="1">
      <c r="A12" s="37">
        <v>39508</v>
      </c>
      <c r="B12" s="37">
        <v>39538</v>
      </c>
      <c r="C12" s="23" t="e">
        <f>'Returns&amp;Allocation'!AB10</f>
        <v>#DIV/0!</v>
      </c>
      <c r="D12" s="26" t="e">
        <f>SUM(((1*(1+C10))*(1+C11))*(1+C12))-1</f>
        <v>#DIV/0!</v>
      </c>
      <c r="E12" s="25"/>
      <c r="F12" s="134"/>
      <c r="G12" s="134"/>
      <c r="H12" s="41" t="e">
        <f>'Returns&amp;Allocation'!AD10</f>
        <v>#DIV/0!</v>
      </c>
      <c r="J12" s="42"/>
      <c r="K12" s="42"/>
      <c r="L12" s="42"/>
      <c r="M12" s="42"/>
    </row>
    <row r="13" spans="1:15" s="20" customFormat="1" ht="14.1" customHeight="1">
      <c r="A13" s="37">
        <v>39539</v>
      </c>
      <c r="B13" s="37">
        <v>39568</v>
      </c>
      <c r="C13" s="23" t="e">
        <f>'Returns&amp;Allocation'!AB11</f>
        <v>#DIV/0!</v>
      </c>
      <c r="D13" s="26"/>
      <c r="E13" s="25"/>
      <c r="F13" s="134"/>
      <c r="G13" s="134"/>
      <c r="H13" s="41" t="e">
        <f>'Returns&amp;Allocation'!AD11</f>
        <v>#DIV/0!</v>
      </c>
      <c r="J13" s="42"/>
      <c r="K13" s="42"/>
      <c r="L13" s="42"/>
      <c r="M13" s="42"/>
    </row>
    <row r="14" spans="1:15" s="20" customFormat="1" ht="14.1" customHeight="1">
      <c r="A14" s="37">
        <v>39569</v>
      </c>
      <c r="B14" s="37">
        <v>39599</v>
      </c>
      <c r="C14" s="23" t="e">
        <f>'Returns&amp;Allocation'!AB12</f>
        <v>#DIV/0!</v>
      </c>
      <c r="D14" s="26"/>
      <c r="E14" s="25"/>
      <c r="F14" s="134"/>
      <c r="G14" s="134"/>
      <c r="H14" s="41" t="e">
        <f>'Returns&amp;Allocation'!AD12</f>
        <v>#DIV/0!</v>
      </c>
    </row>
    <row r="15" spans="1:15" s="20" customFormat="1" ht="14.1" customHeight="1">
      <c r="A15" s="37">
        <v>39600</v>
      </c>
      <c r="B15" s="37">
        <v>39629</v>
      </c>
      <c r="C15" s="23" t="e">
        <f>'Returns&amp;Allocation'!AB13</f>
        <v>#DIV/0!</v>
      </c>
      <c r="D15" s="26" t="e">
        <f>SUM(((1*(1+C13))*(1+C14))*(1+C15))-1</f>
        <v>#DIV/0!</v>
      </c>
      <c r="E15" s="25"/>
      <c r="F15" s="134"/>
      <c r="G15" s="134"/>
      <c r="H15" s="41" t="e">
        <f>'Returns&amp;Allocation'!AD13</f>
        <v>#DIV/0!</v>
      </c>
    </row>
    <row r="16" spans="1:15" s="20" customFormat="1" ht="14.1" customHeight="1">
      <c r="A16" s="37">
        <v>39630</v>
      </c>
      <c r="B16" s="37">
        <v>39660</v>
      </c>
      <c r="C16" s="23" t="e">
        <f>'Returns&amp;Allocation'!AB14</f>
        <v>#DIV/0!</v>
      </c>
      <c r="D16" s="26"/>
      <c r="E16" s="25"/>
      <c r="F16" s="134"/>
      <c r="G16" s="134"/>
      <c r="H16" s="41" t="e">
        <f>'Returns&amp;Allocation'!AD14</f>
        <v>#DIV/0!</v>
      </c>
    </row>
    <row r="17" spans="1:9" s="20" customFormat="1" ht="14.1" customHeight="1">
      <c r="A17" s="37">
        <v>39661</v>
      </c>
      <c r="B17" s="37">
        <v>39691</v>
      </c>
      <c r="C17" s="23" t="e">
        <f>'Returns&amp;Allocation'!AB15</f>
        <v>#DIV/0!</v>
      </c>
      <c r="D17" s="26"/>
      <c r="E17" s="25"/>
      <c r="F17" s="134"/>
      <c r="G17" s="134"/>
      <c r="H17" s="41" t="e">
        <f>'Returns&amp;Allocation'!AD15</f>
        <v>#DIV/0!</v>
      </c>
    </row>
    <row r="18" spans="1:9" s="20" customFormat="1" ht="14.1" customHeight="1">
      <c r="A18" s="37">
        <v>39692</v>
      </c>
      <c r="B18" s="37">
        <v>39721</v>
      </c>
      <c r="C18" s="23" t="e">
        <f>'Returns&amp;Allocation'!AB16</f>
        <v>#DIV/0!</v>
      </c>
      <c r="D18" s="26" t="e">
        <f>SUM(((1*(1+C16))*(1+C17))*(1+C18))-1</f>
        <v>#DIV/0!</v>
      </c>
      <c r="F18" s="162"/>
      <c r="G18" s="162"/>
      <c r="H18" s="41" t="e">
        <f>'Returns&amp;Allocation'!AD16</f>
        <v>#DIV/0!</v>
      </c>
    </row>
    <row r="19" spans="1:9" s="20" customFormat="1" ht="14.1" customHeight="1">
      <c r="A19" s="37">
        <v>39722</v>
      </c>
      <c r="B19" s="37">
        <v>39752</v>
      </c>
      <c r="C19" s="23" t="e">
        <f>'Returns&amp;Allocation'!AB17</f>
        <v>#DIV/0!</v>
      </c>
      <c r="D19" s="26"/>
      <c r="E19" s="26"/>
      <c r="F19" s="136"/>
      <c r="G19" s="136"/>
      <c r="H19" s="41" t="e">
        <f>'Returns&amp;Allocation'!AD17</f>
        <v>#DIV/0!</v>
      </c>
    </row>
    <row r="20" spans="1:9" s="20" customFormat="1" ht="14.1" customHeight="1">
      <c r="A20" s="37">
        <v>39753</v>
      </c>
      <c r="B20" s="37">
        <v>39782</v>
      </c>
      <c r="C20" s="23" t="e">
        <f>'Returns&amp;Allocation'!AB18</f>
        <v>#DIV/0!</v>
      </c>
      <c r="D20" s="26"/>
      <c r="E20" s="26"/>
      <c r="F20" s="136"/>
      <c r="G20" s="136"/>
      <c r="H20" s="41" t="e">
        <f>'Returns&amp;Allocation'!AD18</f>
        <v>#DIV/0!</v>
      </c>
    </row>
    <row r="21" spans="1:9" s="20" customFormat="1" ht="14.1" customHeight="1">
      <c r="A21" s="37">
        <v>39783</v>
      </c>
      <c r="B21" s="37">
        <v>39813</v>
      </c>
      <c r="C21" s="23" t="e">
        <f>'Returns&amp;Allocation'!AB19</f>
        <v>#DIV/0!</v>
      </c>
      <c r="D21" s="26" t="e">
        <f>SUM(((1*(1+C19))*(1+C20))*(1+C21))-1</f>
        <v>#DIV/0!</v>
      </c>
      <c r="E21" s="41" t="e">
        <f>SUM((((((((((((1+C10)*(1+C11))*(1+C12))*(1+C13))*(1+C14))*(1+C15))*(1+C16))*(1+C17))*(1+C18))*(1+C19))*(1+C20))*(1+C21))-1</f>
        <v>#DIV/0!</v>
      </c>
      <c r="F21" s="221" t="e">
        <f>('Returns&amp;Allocation'!AC19/1)-1</f>
        <v>#DIV/0!</v>
      </c>
      <c r="G21" s="136"/>
      <c r="H21" s="41" t="e">
        <f>'Returns&amp;Allocation'!AD19</f>
        <v>#DIV/0!</v>
      </c>
    </row>
    <row r="22" spans="1:9" s="20" customFormat="1" ht="14.1" customHeight="1">
      <c r="A22" s="38">
        <v>39814</v>
      </c>
      <c r="B22" s="38">
        <v>39844</v>
      </c>
      <c r="C22" s="23" t="e">
        <f>'Returns&amp;Allocation'!AB22</f>
        <v>#DIV/0!</v>
      </c>
      <c r="D22" s="26"/>
      <c r="E22" s="26"/>
      <c r="F22" s="136" t="e">
        <f>('Returns&amp;Allocation'!AC22/'Returns&amp;Allocation'!AC8)-1</f>
        <v>#DIV/0!</v>
      </c>
      <c r="G22" s="136"/>
      <c r="H22" s="41" t="e">
        <f>'Returns&amp;Allocation'!AD22</f>
        <v>#DIV/0!</v>
      </c>
      <c r="I22" s="35"/>
    </row>
    <row r="23" spans="1:9" s="20" customFormat="1" ht="14.1" customHeight="1">
      <c r="A23" s="38">
        <v>39845</v>
      </c>
      <c r="B23" s="38">
        <v>39872</v>
      </c>
      <c r="C23" s="23" t="e">
        <f>'Returns&amp;Allocation'!AB23</f>
        <v>#DIV/0!</v>
      </c>
      <c r="D23" s="26"/>
      <c r="E23" s="26"/>
      <c r="F23" s="136" t="e">
        <f>('Returns&amp;Allocation'!AC23/'Returns&amp;Allocation'!AC9)-1</f>
        <v>#DIV/0!</v>
      </c>
      <c r="G23" s="136"/>
      <c r="H23" s="41" t="e">
        <f>'Returns&amp;Allocation'!AD23</f>
        <v>#DIV/0!</v>
      </c>
    </row>
    <row r="24" spans="1:9" s="20" customFormat="1" ht="14.1" customHeight="1">
      <c r="A24" s="38">
        <v>39873</v>
      </c>
      <c r="B24" s="38">
        <v>39903</v>
      </c>
      <c r="C24" s="23" t="e">
        <f>'Returns&amp;Allocation'!AB24</f>
        <v>#DIV/0!</v>
      </c>
      <c r="D24" s="26" t="e">
        <f>SUM(((1*(1+C22))*(1+C23))*(1+C24))-1</f>
        <v>#DIV/0!</v>
      </c>
      <c r="E24" s="26"/>
      <c r="F24" s="136" t="e">
        <f>('Returns&amp;Allocation'!AC24/'Returns&amp;Allocation'!AC10)-1</f>
        <v>#DIV/0!</v>
      </c>
      <c r="G24" s="136"/>
      <c r="H24" s="41" t="e">
        <f>'Returns&amp;Allocation'!AD24</f>
        <v>#DIV/0!</v>
      </c>
    </row>
    <row r="25" spans="1:9" s="20" customFormat="1" ht="14.1" customHeight="1">
      <c r="A25" s="38">
        <v>39904</v>
      </c>
      <c r="B25" s="38">
        <v>39933</v>
      </c>
      <c r="C25" s="23" t="e">
        <f>'Returns&amp;Allocation'!AB25</f>
        <v>#DIV/0!</v>
      </c>
      <c r="D25" s="26"/>
      <c r="E25" s="26"/>
      <c r="F25" s="136" t="e">
        <f>('Returns&amp;Allocation'!AC25/'Returns&amp;Allocation'!AC11)-1</f>
        <v>#DIV/0!</v>
      </c>
      <c r="G25" s="136"/>
      <c r="H25" s="41" t="e">
        <f>'Returns&amp;Allocation'!AD25</f>
        <v>#DIV/0!</v>
      </c>
    </row>
    <row r="26" spans="1:9" s="20" customFormat="1" ht="14.1" customHeight="1">
      <c r="A26" s="38">
        <v>39934</v>
      </c>
      <c r="B26" s="38">
        <v>39964</v>
      </c>
      <c r="C26" s="23" t="e">
        <f>'Returns&amp;Allocation'!AB26</f>
        <v>#DIV/0!</v>
      </c>
      <c r="D26" s="26"/>
      <c r="E26" s="26"/>
      <c r="F26" s="136" t="e">
        <f>('Returns&amp;Allocation'!AC26/'Returns&amp;Allocation'!AC12)-1</f>
        <v>#DIV/0!</v>
      </c>
      <c r="G26" s="136"/>
      <c r="H26" s="41" t="e">
        <f>'Returns&amp;Allocation'!AD26</f>
        <v>#DIV/0!</v>
      </c>
    </row>
    <row r="27" spans="1:9" s="20" customFormat="1" ht="14.1" customHeight="1">
      <c r="A27" s="38">
        <v>39965</v>
      </c>
      <c r="B27" s="38">
        <v>39994</v>
      </c>
      <c r="C27" s="23" t="e">
        <f>'Returns&amp;Allocation'!AB27</f>
        <v>#DIV/0!</v>
      </c>
      <c r="D27" s="26" t="e">
        <f>SUM(((1*(1+C25))*(1+C26))*(1+C27))-1</f>
        <v>#DIV/0!</v>
      </c>
      <c r="E27" s="26"/>
      <c r="F27" s="136" t="e">
        <f>('Returns&amp;Allocation'!AC27/'Returns&amp;Allocation'!AC13)-1</f>
        <v>#DIV/0!</v>
      </c>
      <c r="G27" s="136"/>
      <c r="H27" s="41" t="e">
        <f>'Returns&amp;Allocation'!AD27</f>
        <v>#DIV/0!</v>
      </c>
    </row>
    <row r="28" spans="1:9" s="20" customFormat="1" ht="14.1" customHeight="1">
      <c r="A28" s="38">
        <v>39995</v>
      </c>
      <c r="B28" s="38">
        <v>40025</v>
      </c>
      <c r="C28" s="23" t="e">
        <f>'Returns&amp;Allocation'!AB28</f>
        <v>#DIV/0!</v>
      </c>
      <c r="D28" s="26"/>
      <c r="E28" s="26"/>
      <c r="F28" s="136" t="e">
        <f>('Returns&amp;Allocation'!AC28/'Returns&amp;Allocation'!AC14)-1</f>
        <v>#DIV/0!</v>
      </c>
      <c r="G28" s="136"/>
      <c r="H28" s="41" t="e">
        <f>'Returns&amp;Allocation'!AD28</f>
        <v>#DIV/0!</v>
      </c>
    </row>
    <row r="29" spans="1:9" s="20" customFormat="1" ht="14.1" customHeight="1">
      <c r="A29" s="38">
        <v>40026</v>
      </c>
      <c r="B29" s="38">
        <v>40056</v>
      </c>
      <c r="C29" s="23" t="e">
        <f>'Returns&amp;Allocation'!AB29</f>
        <v>#DIV/0!</v>
      </c>
      <c r="D29" s="26"/>
      <c r="E29" s="26"/>
      <c r="F29" s="136" t="e">
        <f>('Returns&amp;Allocation'!AC29/'Returns&amp;Allocation'!AC15)-1</f>
        <v>#DIV/0!</v>
      </c>
      <c r="G29" s="136"/>
      <c r="H29" s="41" t="e">
        <f>'Returns&amp;Allocation'!AD29</f>
        <v>#DIV/0!</v>
      </c>
    </row>
    <row r="30" spans="1:9" s="20" customFormat="1" ht="14.1" customHeight="1">
      <c r="A30" s="38">
        <v>40057</v>
      </c>
      <c r="B30" s="38">
        <v>40086</v>
      </c>
      <c r="C30" s="23" t="e">
        <f>'Returns&amp;Allocation'!AB30</f>
        <v>#DIV/0!</v>
      </c>
      <c r="D30" s="26" t="e">
        <f>SUM(((1*(1+C28))*(1+C29))*(1+C30))-1</f>
        <v>#DIV/0!</v>
      </c>
      <c r="E30" s="26"/>
      <c r="F30" s="136" t="e">
        <f>('Returns&amp;Allocation'!AC30/'Returns&amp;Allocation'!AC16)-1</f>
        <v>#DIV/0!</v>
      </c>
      <c r="G30" s="162"/>
      <c r="H30" s="41" t="e">
        <f>'Returns&amp;Allocation'!AD30</f>
        <v>#DIV/0!</v>
      </c>
    </row>
    <row r="31" spans="1:9" s="20" customFormat="1" ht="14.1" customHeight="1">
      <c r="A31" s="38">
        <v>40087</v>
      </c>
      <c r="B31" s="38">
        <v>40117</v>
      </c>
      <c r="C31" s="23" t="e">
        <f>'Returns&amp;Allocation'!AB31</f>
        <v>#DIV/0!</v>
      </c>
      <c r="D31" s="26"/>
      <c r="E31" s="26"/>
      <c r="F31" s="136" t="e">
        <f>('Returns&amp;Allocation'!AC31/'Returns&amp;Allocation'!AC17)-1</f>
        <v>#DIV/0!</v>
      </c>
      <c r="G31" s="136"/>
      <c r="H31" s="41" t="e">
        <f>'Returns&amp;Allocation'!AD31</f>
        <v>#DIV/0!</v>
      </c>
    </row>
    <row r="32" spans="1:9" s="20" customFormat="1" ht="14.1" customHeight="1">
      <c r="A32" s="38">
        <v>40118</v>
      </c>
      <c r="B32" s="38">
        <v>40147</v>
      </c>
      <c r="C32" s="23" t="e">
        <f>'Returns&amp;Allocation'!AB32</f>
        <v>#DIV/0!</v>
      </c>
      <c r="D32" s="26"/>
      <c r="E32" s="26"/>
      <c r="F32" s="136" t="e">
        <f>('Returns&amp;Allocation'!AC32/'Returns&amp;Allocation'!AC18)-1</f>
        <v>#DIV/0!</v>
      </c>
      <c r="G32" s="136"/>
      <c r="H32" s="41" t="e">
        <f>'Returns&amp;Allocation'!AD32</f>
        <v>#DIV/0!</v>
      </c>
    </row>
    <row r="33" spans="1:8" s="20" customFormat="1" ht="14.1" customHeight="1">
      <c r="A33" s="38">
        <v>40148</v>
      </c>
      <c r="B33" s="38">
        <v>40178</v>
      </c>
      <c r="C33" s="23" t="e">
        <f>'Returns&amp;Allocation'!AB33</f>
        <v>#DIV/0!</v>
      </c>
      <c r="D33" s="26" t="e">
        <f>SUM(((1*(1+C31))*(1+C32))*(1+C33))-1</f>
        <v>#DIV/0!</v>
      </c>
      <c r="E33" s="41" t="e">
        <f>SUM((((((((((((1+C22)*(1+C23))*(1+C24))*(1+C25))*(1+C26))*(1+C27))*(1+C28))*(1+C29))*(1+C30))*(1+C31))*(1+C32))*(1+C33))-1</f>
        <v>#DIV/0!</v>
      </c>
      <c r="F33" s="136" t="e">
        <f>('Returns&amp;Allocation'!AC33/'Returns&amp;Allocation'!AC19)-1</f>
        <v>#DIV/0!</v>
      </c>
      <c r="G33" s="136"/>
      <c r="H33" s="41" t="e">
        <f>'Returns&amp;Allocation'!AD33</f>
        <v>#DIV/0!</v>
      </c>
    </row>
    <row r="34" spans="1:8" s="20" customFormat="1" ht="14.1" customHeight="1">
      <c r="A34" s="38">
        <v>40179</v>
      </c>
      <c r="B34" s="38">
        <v>40209</v>
      </c>
      <c r="C34" s="23" t="e">
        <f>'Returns&amp;Allocation'!AB36</f>
        <v>#DIV/0!</v>
      </c>
      <c r="D34" s="26"/>
      <c r="E34" s="26"/>
      <c r="F34" s="136" t="e">
        <f>('Returns&amp;Allocation'!AC36/'Returns&amp;Allocation'!AC22)-1</f>
        <v>#DIV/0!</v>
      </c>
      <c r="G34" s="136"/>
      <c r="H34" s="41" t="e">
        <f>'Returns&amp;Allocation'!AD36</f>
        <v>#DIV/0!</v>
      </c>
    </row>
    <row r="35" spans="1:8" s="20" customFormat="1" ht="14.1" customHeight="1">
      <c r="A35" s="39">
        <v>40210</v>
      </c>
      <c r="B35" s="39">
        <v>40237</v>
      </c>
      <c r="C35" s="23" t="e">
        <f>'Returns&amp;Allocation'!AB37</f>
        <v>#DIV/0!</v>
      </c>
      <c r="D35" s="26"/>
      <c r="E35" s="26"/>
      <c r="F35" s="136" t="e">
        <f>('Returns&amp;Allocation'!AC37/'Returns&amp;Allocation'!AC23)-1</f>
        <v>#DIV/0!</v>
      </c>
      <c r="G35" s="136"/>
      <c r="H35" s="41" t="e">
        <f>'Returns&amp;Allocation'!AD37</f>
        <v>#DIV/0!</v>
      </c>
    </row>
    <row r="36" spans="1:8" s="20" customFormat="1" ht="14.1" customHeight="1">
      <c r="A36" s="39">
        <v>40238</v>
      </c>
      <c r="B36" s="39">
        <v>40268</v>
      </c>
      <c r="C36" s="23" t="e">
        <f>'Returns&amp;Allocation'!AB38</f>
        <v>#DIV/0!</v>
      </c>
      <c r="D36" s="26" t="e">
        <f>SUM(((1*(1+C34))*(1+C35))*(1+C36))-1</f>
        <v>#DIV/0!</v>
      </c>
      <c r="E36" s="26"/>
      <c r="F36" s="136" t="e">
        <f>('Returns&amp;Allocation'!AC38/'Returns&amp;Allocation'!AC24)-1</f>
        <v>#DIV/0!</v>
      </c>
      <c r="G36" s="136"/>
      <c r="H36" s="41" t="e">
        <f>'Returns&amp;Allocation'!AD38</f>
        <v>#DIV/0!</v>
      </c>
    </row>
    <row r="37" spans="1:8" s="20" customFormat="1" ht="14.1" customHeight="1">
      <c r="A37" s="39">
        <v>40269</v>
      </c>
      <c r="B37" s="39">
        <v>40298</v>
      </c>
      <c r="C37" s="23" t="e">
        <f>'Returns&amp;Allocation'!AB39</f>
        <v>#DIV/0!</v>
      </c>
      <c r="D37" s="26"/>
      <c r="E37" s="26"/>
      <c r="F37" s="136" t="e">
        <f>('Returns&amp;Allocation'!AC39/'Returns&amp;Allocation'!AC25)-1</f>
        <v>#DIV/0!</v>
      </c>
      <c r="G37" s="136"/>
      <c r="H37" s="41" t="e">
        <f>'Returns&amp;Allocation'!AD39</f>
        <v>#DIV/0!</v>
      </c>
    </row>
    <row r="38" spans="1:8" s="20" customFormat="1" ht="14.1" customHeight="1">
      <c r="A38" s="39">
        <v>40299</v>
      </c>
      <c r="B38" s="39">
        <v>40329</v>
      </c>
      <c r="C38" s="23" t="e">
        <f>'Returns&amp;Allocation'!AB40</f>
        <v>#DIV/0!</v>
      </c>
      <c r="D38" s="26"/>
      <c r="E38" s="26"/>
      <c r="F38" s="136" t="e">
        <f>('Returns&amp;Allocation'!AC40/'Returns&amp;Allocation'!AC26)-1</f>
        <v>#DIV/0!</v>
      </c>
      <c r="G38" s="136"/>
      <c r="H38" s="41" t="e">
        <f>'Returns&amp;Allocation'!AD40</f>
        <v>#DIV/0!</v>
      </c>
    </row>
    <row r="39" spans="1:8" s="20" customFormat="1" ht="14.1" customHeight="1">
      <c r="A39" s="39">
        <v>40330</v>
      </c>
      <c r="B39" s="39">
        <v>40359</v>
      </c>
      <c r="C39" s="23" t="e">
        <f>'Returns&amp;Allocation'!AB41</f>
        <v>#DIV/0!</v>
      </c>
      <c r="D39" s="26" t="e">
        <f>SUM(((1*(1+C37))*(1+C38))*(1+C39))-1</f>
        <v>#DIV/0!</v>
      </c>
      <c r="E39" s="26"/>
      <c r="F39" s="136" t="e">
        <f>('Returns&amp;Allocation'!AC41/'Returns&amp;Allocation'!AC27)-1</f>
        <v>#DIV/0!</v>
      </c>
      <c r="G39" s="136"/>
      <c r="H39" s="41" t="e">
        <f>'Returns&amp;Allocation'!AD41</f>
        <v>#DIV/0!</v>
      </c>
    </row>
    <row r="40" spans="1:8" s="20" customFormat="1" ht="14.1" customHeight="1">
      <c r="A40" s="39">
        <v>40360</v>
      </c>
      <c r="B40" s="39">
        <v>40390</v>
      </c>
      <c r="C40" s="23" t="e">
        <f>'Returns&amp;Allocation'!AB42</f>
        <v>#DIV/0!</v>
      </c>
      <c r="D40" s="26"/>
      <c r="E40" s="26"/>
      <c r="F40" s="136" t="e">
        <f>('Returns&amp;Allocation'!AC42/'Returns&amp;Allocation'!AC28)-1</f>
        <v>#DIV/0!</v>
      </c>
      <c r="G40" s="136"/>
      <c r="H40" s="41" t="e">
        <f>'Returns&amp;Allocation'!AD42</f>
        <v>#DIV/0!</v>
      </c>
    </row>
    <row r="41" spans="1:8" s="20" customFormat="1" ht="14.1" customHeight="1">
      <c r="A41" s="39">
        <v>40391</v>
      </c>
      <c r="B41" s="39">
        <v>40421</v>
      </c>
      <c r="C41" s="23" t="e">
        <f>'Returns&amp;Allocation'!AB43</f>
        <v>#DIV/0!</v>
      </c>
      <c r="D41" s="26"/>
      <c r="E41" s="26"/>
      <c r="F41" s="136" t="e">
        <f>('Returns&amp;Allocation'!AC43/'Returns&amp;Allocation'!AC29)-1</f>
        <v>#DIV/0!</v>
      </c>
      <c r="G41" s="136"/>
      <c r="H41" s="41" t="e">
        <f>'Returns&amp;Allocation'!AD43</f>
        <v>#DIV/0!</v>
      </c>
    </row>
    <row r="42" spans="1:8" s="20" customFormat="1" ht="14.1" customHeight="1">
      <c r="A42" s="22">
        <v>40422</v>
      </c>
      <c r="B42" s="22">
        <v>40451</v>
      </c>
      <c r="C42" s="23" t="e">
        <f>'Returns&amp;Allocation'!AB44</f>
        <v>#DIV/0!</v>
      </c>
      <c r="D42" s="26" t="e">
        <f>SUM(((1*(1+C40))*(1+C41))*(1+C42))-1</f>
        <v>#DIV/0!</v>
      </c>
      <c r="F42" s="136" t="e">
        <f>('Returns&amp;Allocation'!AC44/'Returns&amp;Allocation'!AC30)-1</f>
        <v>#DIV/0!</v>
      </c>
      <c r="G42" s="162"/>
      <c r="H42" s="41" t="e">
        <f>'Returns&amp;Allocation'!AD44</f>
        <v>#DIV/0!</v>
      </c>
    </row>
    <row r="43" spans="1:8" s="32" customFormat="1" ht="14.1" customHeight="1">
      <c r="A43" s="28"/>
      <c r="B43" s="29"/>
      <c r="C43" s="30"/>
      <c r="D43" s="31"/>
      <c r="E43" s="31"/>
      <c r="F43" s="158"/>
      <c r="G43" s="158"/>
      <c r="H43" s="31"/>
    </row>
    <row r="44" spans="1:8" s="159" customFormat="1" ht="14.1" customHeight="1">
      <c r="A44" s="139" t="s">
        <v>82</v>
      </c>
      <c r="B44" s="140"/>
      <c r="C44" s="157"/>
      <c r="D44" s="158"/>
      <c r="E44" s="158"/>
      <c r="F44" s="158"/>
      <c r="G44" s="158"/>
      <c r="H44" s="158"/>
    </row>
    <row r="45" spans="1:8" s="159" customFormat="1" ht="14.1" customHeight="1">
      <c r="A45" s="140" t="s">
        <v>54</v>
      </c>
      <c r="B45" s="140"/>
      <c r="C45" s="160"/>
      <c r="D45" s="161"/>
      <c r="E45" s="161"/>
      <c r="F45" s="161"/>
      <c r="G45" s="161"/>
      <c r="H45" s="161"/>
    </row>
    <row r="46" spans="1:8" ht="18" customHeight="1">
      <c r="A46" s="263" t="s">
        <v>121</v>
      </c>
      <c r="B46" s="263"/>
      <c r="C46" s="263"/>
      <c r="D46" s="263"/>
      <c r="E46" s="263"/>
      <c r="F46" s="263"/>
      <c r="G46" s="263"/>
      <c r="H46" s="263"/>
    </row>
    <row r="47" spans="1:8" ht="15" customHeight="1">
      <c r="A47" s="9"/>
      <c r="B47" s="9"/>
      <c r="C47" s="9"/>
      <c r="D47" s="9"/>
      <c r="E47" s="9"/>
      <c r="F47" s="142"/>
      <c r="G47" s="142"/>
      <c r="H47" s="1" t="s">
        <v>37</v>
      </c>
    </row>
    <row r="48" spans="1:8" ht="15" customHeight="1">
      <c r="A48" s="266" t="s">
        <v>123</v>
      </c>
      <c r="B48" s="266"/>
      <c r="C48" s="266"/>
      <c r="D48" s="266"/>
      <c r="E48" s="266"/>
      <c r="F48" s="266"/>
      <c r="G48" s="266"/>
      <c r="H48" s="266"/>
    </row>
    <row r="49" spans="1:9" ht="15" customHeight="1">
      <c r="A49" s="9"/>
      <c r="B49" s="9"/>
      <c r="C49" s="9"/>
      <c r="D49" s="9"/>
      <c r="E49" s="9"/>
      <c r="F49" s="142"/>
      <c r="G49" s="142"/>
      <c r="H49" s="2"/>
    </row>
    <row r="50" spans="1:9" ht="15" customHeight="1" thickBot="1">
      <c r="A50" s="262" t="s">
        <v>102</v>
      </c>
      <c r="B50" s="262"/>
      <c r="C50" s="262"/>
      <c r="D50" s="262"/>
      <c r="E50" s="262"/>
      <c r="F50" s="262"/>
      <c r="G50" s="262"/>
      <c r="H50" s="262"/>
    </row>
    <row r="51" spans="1:9" ht="15" customHeight="1">
      <c r="A51" s="9"/>
      <c r="B51" s="9"/>
      <c r="C51" s="9"/>
      <c r="D51" s="9"/>
      <c r="E51" s="9"/>
      <c r="F51" s="142"/>
      <c r="G51" s="142"/>
      <c r="H51" s="9"/>
    </row>
    <row r="52" spans="1:9" s="20" customFormat="1" ht="13.5" customHeight="1">
      <c r="A52" s="18"/>
      <c r="B52" s="19"/>
      <c r="C52" s="19"/>
      <c r="D52" s="19"/>
      <c r="E52" s="19"/>
      <c r="F52" s="143" t="s">
        <v>46</v>
      </c>
      <c r="G52" s="143" t="s">
        <v>51</v>
      </c>
      <c r="H52" s="19"/>
    </row>
    <row r="53" spans="1:9" s="20" customFormat="1" ht="13.5" customHeight="1">
      <c r="A53" s="18" t="s">
        <v>38</v>
      </c>
      <c r="B53" s="18" t="s">
        <v>39</v>
      </c>
      <c r="C53" s="18" t="s">
        <v>40</v>
      </c>
      <c r="D53" s="18" t="s">
        <v>41</v>
      </c>
      <c r="E53" s="18" t="s">
        <v>42</v>
      </c>
      <c r="F53" s="143" t="s">
        <v>80</v>
      </c>
      <c r="G53" s="143" t="s">
        <v>47</v>
      </c>
      <c r="H53" s="18" t="s">
        <v>43</v>
      </c>
    </row>
    <row r="54" spans="1:9" s="20" customFormat="1" ht="13.5" customHeight="1">
      <c r="A54" s="21" t="s">
        <v>44</v>
      </c>
      <c r="B54" s="21" t="s">
        <v>44</v>
      </c>
      <c r="C54" s="21" t="s">
        <v>45</v>
      </c>
      <c r="D54" s="21" t="s">
        <v>45</v>
      </c>
      <c r="E54" s="21" t="s">
        <v>45</v>
      </c>
      <c r="F54" s="144" t="s">
        <v>81</v>
      </c>
      <c r="G54" s="144" t="s">
        <v>53</v>
      </c>
      <c r="H54" s="21" t="s">
        <v>45</v>
      </c>
    </row>
    <row r="55" spans="1:9" s="20" customFormat="1" ht="13.5" customHeight="1">
      <c r="A55" s="22">
        <v>40452</v>
      </c>
      <c r="B55" s="22">
        <v>40482</v>
      </c>
      <c r="C55" s="23" t="e">
        <f>'Returns&amp;Allocation'!AB45</f>
        <v>#DIV/0!</v>
      </c>
      <c r="D55" s="24"/>
      <c r="E55" s="27"/>
      <c r="F55" s="136" t="e">
        <f>('Returns&amp;Allocation'!AC45/'Returns&amp;Allocation'!AC31)-1</f>
        <v>#DIV/0!</v>
      </c>
      <c r="G55" s="162"/>
      <c r="H55" s="41" t="e">
        <f>'Returns&amp;Allocation'!AD45</f>
        <v>#DIV/0!</v>
      </c>
    </row>
    <row r="56" spans="1:9" s="20" customFormat="1" ht="13.5" customHeight="1">
      <c r="A56" s="22">
        <v>40483</v>
      </c>
      <c r="B56" s="22">
        <v>40512</v>
      </c>
      <c r="C56" s="23" t="e">
        <f>'Returns&amp;Allocation'!AB46</f>
        <v>#DIV/0!</v>
      </c>
      <c r="D56" s="33"/>
      <c r="E56" s="27"/>
      <c r="F56" s="136" t="e">
        <f>('Returns&amp;Allocation'!AC46/'Returns&amp;Allocation'!AC32)-1</f>
        <v>#DIV/0!</v>
      </c>
      <c r="G56" s="162"/>
      <c r="H56" s="41" t="e">
        <f>'Returns&amp;Allocation'!AD46</f>
        <v>#DIV/0!</v>
      </c>
    </row>
    <row r="57" spans="1:9" s="20" customFormat="1" ht="13.5" customHeight="1">
      <c r="A57" s="22">
        <v>40513</v>
      </c>
      <c r="B57" s="22">
        <v>40543</v>
      </c>
      <c r="C57" s="23" t="e">
        <f>'Returns&amp;Allocation'!AB47</f>
        <v>#DIV/0!</v>
      </c>
      <c r="D57" s="26" t="e">
        <f>SUM(((1*(1+C55))*(1+C56))*(1+C57))-1</f>
        <v>#DIV/0!</v>
      </c>
      <c r="E57" s="26" t="e">
        <f>SUM((((((((((((1+C34)*(1+C35))*(1+C36))*(1+C37))*(1+C38))*(1+C39))*(1+C40))*(1+C41))*(1+C42))*(1+C55))*(1+C56))*(1+C57))-1</f>
        <v>#DIV/0!</v>
      </c>
      <c r="F57" s="136" t="e">
        <f>('Returns&amp;Allocation'!AC47/'Returns&amp;Allocation'!AC33)-1</f>
        <v>#DIV/0!</v>
      </c>
      <c r="G57" s="222" t="e">
        <f>('Returns&amp;Allocation'!AC47/1)-1</f>
        <v>#DIV/0!</v>
      </c>
      <c r="H57" s="41" t="e">
        <f>'Returns&amp;Allocation'!AD47</f>
        <v>#DIV/0!</v>
      </c>
      <c r="I57" s="35"/>
    </row>
    <row r="58" spans="1:9" s="20" customFormat="1" ht="13.5" customHeight="1">
      <c r="A58" s="22">
        <v>40544</v>
      </c>
      <c r="B58" s="22">
        <v>40574</v>
      </c>
      <c r="C58" s="23" t="e">
        <f>'Returns&amp;Allocation'!AB50</f>
        <v>#DIV/0!</v>
      </c>
      <c r="D58" s="24"/>
      <c r="E58" s="25"/>
      <c r="F58" s="136" t="e">
        <f>('Returns&amp;Allocation'!AC50/'Returns&amp;Allocation'!AC36)-1</f>
        <v>#DIV/0!</v>
      </c>
      <c r="G58" s="137" t="e">
        <f>('Returns&amp;Allocation'!AC50/'Returns&amp;Allocation'!AC8)-1</f>
        <v>#DIV/0!</v>
      </c>
      <c r="H58" s="41" t="e">
        <f>'Returns&amp;Allocation'!AD50</f>
        <v>#DIV/0!</v>
      </c>
      <c r="I58" s="35"/>
    </row>
    <row r="59" spans="1:9" s="20" customFormat="1" ht="13.5" customHeight="1">
      <c r="A59" s="22">
        <v>40575</v>
      </c>
      <c r="B59" s="22">
        <v>40602</v>
      </c>
      <c r="C59" s="23" t="e">
        <f>'Returns&amp;Allocation'!AB51</f>
        <v>#DIV/0!</v>
      </c>
      <c r="D59" s="33"/>
      <c r="E59" s="25"/>
      <c r="F59" s="136" t="e">
        <f>('Returns&amp;Allocation'!AC51/'Returns&amp;Allocation'!AC37)-1</f>
        <v>#DIV/0!</v>
      </c>
      <c r="G59" s="137" t="e">
        <f>('Returns&amp;Allocation'!AC51/'Returns&amp;Allocation'!AC9)-1</f>
        <v>#DIV/0!</v>
      </c>
      <c r="H59" s="41" t="e">
        <f>'Returns&amp;Allocation'!AD51</f>
        <v>#DIV/0!</v>
      </c>
      <c r="I59" s="35"/>
    </row>
    <row r="60" spans="1:9" s="20" customFormat="1" ht="13.5" customHeight="1">
      <c r="A60" s="22">
        <v>40603</v>
      </c>
      <c r="B60" s="22">
        <v>40633</v>
      </c>
      <c r="C60" s="23" t="e">
        <f>'Returns&amp;Allocation'!AB52</f>
        <v>#DIV/0!</v>
      </c>
      <c r="D60" s="41" t="e">
        <f>SUM(((1*(1+C58))*(1+C59))*(1+C60))-1</f>
        <v>#DIV/0!</v>
      </c>
      <c r="E60" s="25"/>
      <c r="F60" s="136" t="e">
        <f>('Returns&amp;Allocation'!AC52/'Returns&amp;Allocation'!AC38)-1</f>
        <v>#DIV/0!</v>
      </c>
      <c r="G60" s="137" t="e">
        <f>('Returns&amp;Allocation'!AC52/'Returns&amp;Allocation'!AC10)-1</f>
        <v>#DIV/0!</v>
      </c>
      <c r="H60" s="41" t="e">
        <f>'Returns&amp;Allocation'!AD52</f>
        <v>#DIV/0!</v>
      </c>
      <c r="I60" s="35"/>
    </row>
    <row r="61" spans="1:9" s="20" customFormat="1" ht="13.5" customHeight="1">
      <c r="A61" s="22">
        <v>40634</v>
      </c>
      <c r="B61" s="22">
        <v>40663</v>
      </c>
      <c r="C61" s="23" t="e">
        <f>'Returns&amp;Allocation'!AB53</f>
        <v>#DIV/0!</v>
      </c>
      <c r="D61" s="24"/>
      <c r="E61" s="25"/>
      <c r="F61" s="136" t="e">
        <f>('Returns&amp;Allocation'!AC53/'Returns&amp;Allocation'!AC39)-1</f>
        <v>#DIV/0!</v>
      </c>
      <c r="G61" s="137" t="e">
        <f>('Returns&amp;Allocation'!AC53/'Returns&amp;Allocation'!AC11)-1</f>
        <v>#DIV/0!</v>
      </c>
      <c r="H61" s="41" t="e">
        <f>'Returns&amp;Allocation'!AD53</f>
        <v>#DIV/0!</v>
      </c>
      <c r="I61" s="35"/>
    </row>
    <row r="62" spans="1:9" s="20" customFormat="1" ht="13.5" customHeight="1">
      <c r="A62" s="22">
        <v>40664</v>
      </c>
      <c r="B62" s="22">
        <v>40694</v>
      </c>
      <c r="C62" s="23" t="e">
        <f>'Returns&amp;Allocation'!AB54</f>
        <v>#DIV/0!</v>
      </c>
      <c r="D62" s="33"/>
      <c r="E62" s="25"/>
      <c r="F62" s="136" t="e">
        <f>('Returns&amp;Allocation'!AC54/'Returns&amp;Allocation'!AC40)-1</f>
        <v>#DIV/0!</v>
      </c>
      <c r="G62" s="137" t="e">
        <f>('Returns&amp;Allocation'!AC54/'Returns&amp;Allocation'!AC12)-1</f>
        <v>#DIV/0!</v>
      </c>
      <c r="H62" s="41" t="e">
        <f>'Returns&amp;Allocation'!AD54</f>
        <v>#DIV/0!</v>
      </c>
      <c r="I62" s="35"/>
    </row>
    <row r="63" spans="1:9" s="20" customFormat="1" ht="13.5" customHeight="1">
      <c r="A63" s="22">
        <v>40695</v>
      </c>
      <c r="B63" s="22">
        <v>40724</v>
      </c>
      <c r="C63" s="23" t="e">
        <f>'Returns&amp;Allocation'!AB55</f>
        <v>#DIV/0!</v>
      </c>
      <c r="D63" s="41" t="e">
        <f>SUM(((1*(1+C61))*(1+C62))*(1+C63))-1</f>
        <v>#DIV/0!</v>
      </c>
      <c r="E63" s="25"/>
      <c r="F63" s="136" t="e">
        <f>('Returns&amp;Allocation'!AC55/'Returns&amp;Allocation'!AC41)-1</f>
        <v>#DIV/0!</v>
      </c>
      <c r="G63" s="137" t="e">
        <f>('Returns&amp;Allocation'!AC55/'Returns&amp;Allocation'!AC13)-1</f>
        <v>#DIV/0!</v>
      </c>
      <c r="H63" s="41" t="e">
        <f>'Returns&amp;Allocation'!AD55</f>
        <v>#DIV/0!</v>
      </c>
      <c r="I63" s="35"/>
    </row>
    <row r="64" spans="1:9" s="20" customFormat="1" ht="13.5" customHeight="1">
      <c r="A64" s="22">
        <v>40725</v>
      </c>
      <c r="B64" s="22">
        <v>40755</v>
      </c>
      <c r="C64" s="23" t="e">
        <f>'Returns&amp;Allocation'!AB56</f>
        <v>#DIV/0!</v>
      </c>
      <c r="D64" s="24"/>
      <c r="E64" s="25"/>
      <c r="F64" s="136" t="e">
        <f>('Returns&amp;Allocation'!AC56/'Returns&amp;Allocation'!AC42)-1</f>
        <v>#DIV/0!</v>
      </c>
      <c r="G64" s="137" t="e">
        <f>('Returns&amp;Allocation'!AC56/'Returns&amp;Allocation'!AC14)-1</f>
        <v>#DIV/0!</v>
      </c>
      <c r="H64" s="138" t="e">
        <f>'Returns&amp;Allocation'!AD56</f>
        <v>#DIV/0!</v>
      </c>
      <c r="I64" s="35"/>
    </row>
    <row r="65" spans="1:9" s="20" customFormat="1" ht="13.5" customHeight="1">
      <c r="A65" s="22">
        <v>40756</v>
      </c>
      <c r="B65" s="22">
        <v>40786</v>
      </c>
      <c r="C65" s="23" t="e">
        <f>'Returns&amp;Allocation'!AB57</f>
        <v>#DIV/0!</v>
      </c>
      <c r="D65" s="33"/>
      <c r="E65" s="25"/>
      <c r="F65" s="136" t="e">
        <f>('Returns&amp;Allocation'!AC57/'Returns&amp;Allocation'!AC43)-1</f>
        <v>#DIV/0!</v>
      </c>
      <c r="G65" s="137" t="e">
        <f>('Returns&amp;Allocation'!AC57/'Returns&amp;Allocation'!AC15)-1</f>
        <v>#DIV/0!</v>
      </c>
      <c r="H65" s="138" t="e">
        <f>'Returns&amp;Allocation'!AD57</f>
        <v>#DIV/0!</v>
      </c>
      <c r="I65" s="35"/>
    </row>
    <row r="66" spans="1:9" s="20" customFormat="1" ht="13.5" customHeight="1">
      <c r="A66" s="22">
        <v>40787</v>
      </c>
      <c r="B66" s="22">
        <v>40816</v>
      </c>
      <c r="C66" s="23" t="e">
        <f>'Returns&amp;Allocation'!AB58</f>
        <v>#DIV/0!</v>
      </c>
      <c r="D66" s="138" t="e">
        <f>SUM(((1*(1+C64))*(1+C65))*(1+C66))-1</f>
        <v>#DIV/0!</v>
      </c>
      <c r="F66" s="136" t="e">
        <f>('Returns&amp;Allocation'!AC58/'Returns&amp;Allocation'!AC44)-1</f>
        <v>#DIV/0!</v>
      </c>
      <c r="G66" s="137" t="e">
        <f>('Returns&amp;Allocation'!AC58/'Returns&amp;Allocation'!AC16)-1</f>
        <v>#DIV/0!</v>
      </c>
      <c r="H66" s="138" t="e">
        <f>'Returns&amp;Allocation'!AD58</f>
        <v>#DIV/0!</v>
      </c>
    </row>
    <row r="67" spans="1:9" s="20" customFormat="1" ht="13.5" customHeight="1">
      <c r="A67" s="22">
        <v>40817</v>
      </c>
      <c r="B67" s="22">
        <v>40847</v>
      </c>
      <c r="C67" s="23" t="e">
        <f>'Returns&amp;Allocation'!AB59</f>
        <v>#DIV/0!</v>
      </c>
      <c r="D67" s="40"/>
      <c r="E67" s="138"/>
      <c r="F67" s="136" t="e">
        <f>('Returns&amp;Allocation'!AC59/'Returns&amp;Allocation'!AC45)-1</f>
        <v>#DIV/0!</v>
      </c>
      <c r="G67" s="137" t="e">
        <f>('Returns&amp;Allocation'!AC59/'Returns&amp;Allocation'!AC17)-1</f>
        <v>#DIV/0!</v>
      </c>
      <c r="H67" s="138" t="e">
        <f>'Returns&amp;Allocation'!AD59</f>
        <v>#DIV/0!</v>
      </c>
    </row>
    <row r="68" spans="1:9" s="20" customFormat="1" ht="12.95" customHeight="1">
      <c r="A68" s="22">
        <v>40848</v>
      </c>
      <c r="B68" s="22">
        <v>40877</v>
      </c>
      <c r="C68" s="23" t="e">
        <f>'Returns&amp;Allocation'!AB60</f>
        <v>#DIV/0!</v>
      </c>
      <c r="D68" s="135"/>
      <c r="E68" s="134"/>
      <c r="F68" s="136" t="e">
        <f>('Returns&amp;Allocation'!AC60/'Returns&amp;Allocation'!AC46)-1</f>
        <v>#DIV/0!</v>
      </c>
      <c r="G68" s="137" t="e">
        <f>('Returns&amp;Allocation'!AC60/'Returns&amp;Allocation'!AC18)-1</f>
        <v>#DIV/0!</v>
      </c>
      <c r="H68" s="138" t="e">
        <f>'Returns&amp;Allocation'!AD60</f>
        <v>#DIV/0!</v>
      </c>
    </row>
    <row r="69" spans="1:9" s="20" customFormat="1" ht="12.95" customHeight="1">
      <c r="A69" s="22">
        <v>40878</v>
      </c>
      <c r="B69" s="22">
        <v>40908</v>
      </c>
      <c r="C69" s="23" t="e">
        <f>'Returns&amp;Allocation'!AB61</f>
        <v>#DIV/0!</v>
      </c>
      <c r="D69" s="138" t="e">
        <f>SUM(((1*(1+C67))*(1+C68))*(1+C69))-1</f>
        <v>#DIV/0!</v>
      </c>
      <c r="E69" s="138" t="e">
        <f>SUM((((((((((((1+C58)*(1+C59))*(1+C60))*(1+C61))*(1+C62))*(1+C63))*(1+C64))*(1+C65))*(1+C66))*(1+C67))*(1+C68))*(1+C69))-1</f>
        <v>#DIV/0!</v>
      </c>
      <c r="F69" s="136" t="e">
        <f>('Returns&amp;Allocation'!AC61/'Returns&amp;Allocation'!AC47)-1</f>
        <v>#DIV/0!</v>
      </c>
      <c r="G69" s="137" t="e">
        <f>('Returns&amp;Allocation'!AC61/'Returns&amp;Allocation'!AC19)-1</f>
        <v>#DIV/0!</v>
      </c>
      <c r="H69" s="138" t="e">
        <f>'Returns&amp;Allocation'!AD61</f>
        <v>#DIV/0!</v>
      </c>
    </row>
    <row r="70" spans="1:9" s="20" customFormat="1" ht="12.95" customHeight="1">
      <c r="A70" s="22"/>
      <c r="B70" s="22"/>
      <c r="C70" s="23"/>
      <c r="D70" s="24"/>
      <c r="E70" s="25"/>
      <c r="F70" s="137"/>
      <c r="G70" s="137"/>
      <c r="H70" s="23"/>
      <c r="I70" s="35"/>
    </row>
    <row r="71" spans="1:9" s="20" customFormat="1" ht="12.95" customHeight="1">
      <c r="A71" s="22"/>
      <c r="B71" s="22"/>
      <c r="C71" s="23"/>
      <c r="D71" s="33"/>
      <c r="E71" s="25"/>
      <c r="F71" s="137"/>
      <c r="G71" s="137"/>
      <c r="H71" s="23"/>
      <c r="I71" s="35"/>
    </row>
    <row r="72" spans="1:9" s="20" customFormat="1" ht="12.95" customHeight="1">
      <c r="A72" s="22"/>
      <c r="B72" s="22"/>
      <c r="C72" s="23"/>
      <c r="D72" s="26"/>
      <c r="E72" s="25"/>
      <c r="F72" s="137"/>
      <c r="G72" s="137"/>
      <c r="H72" s="23"/>
      <c r="I72" s="35"/>
    </row>
    <row r="73" spans="1:9" s="20" customFormat="1" ht="12.95" customHeight="1">
      <c r="A73" s="22"/>
      <c r="B73" s="22"/>
      <c r="C73" s="23"/>
      <c r="D73" s="24"/>
      <c r="E73" s="25"/>
      <c r="F73" s="137"/>
      <c r="G73" s="137"/>
      <c r="H73" s="23"/>
      <c r="I73" s="35"/>
    </row>
    <row r="74" spans="1:9" s="20" customFormat="1" ht="12.95" customHeight="1">
      <c r="A74" s="22"/>
      <c r="B74" s="22"/>
      <c r="C74" s="23"/>
      <c r="D74" s="33"/>
      <c r="E74" s="25"/>
      <c r="F74" s="137"/>
      <c r="G74" s="137"/>
      <c r="H74" s="23"/>
      <c r="I74" s="35"/>
    </row>
    <row r="75" spans="1:9" s="20" customFormat="1" ht="12.95" customHeight="1">
      <c r="A75" s="22"/>
      <c r="B75" s="22"/>
      <c r="C75" s="23"/>
      <c r="D75" s="26"/>
      <c r="E75" s="25"/>
      <c r="F75" s="137"/>
      <c r="G75" s="137"/>
      <c r="H75" s="23"/>
      <c r="I75" s="35"/>
    </row>
    <row r="76" spans="1:9" s="20" customFormat="1" ht="12.95" customHeight="1">
      <c r="A76" s="22"/>
      <c r="B76" s="22"/>
      <c r="C76" s="23"/>
      <c r="D76" s="24"/>
      <c r="E76" s="25"/>
      <c r="F76" s="137"/>
      <c r="G76" s="137"/>
      <c r="H76" s="23"/>
      <c r="I76" s="35"/>
    </row>
    <row r="77" spans="1:9" s="20" customFormat="1" ht="12.95" customHeight="1">
      <c r="A77" s="22"/>
      <c r="B77" s="22"/>
      <c r="C77" s="23"/>
      <c r="D77" s="33"/>
      <c r="E77" s="25"/>
      <c r="F77" s="137"/>
      <c r="G77" s="137"/>
      <c r="H77" s="23"/>
      <c r="I77" s="35"/>
    </row>
    <row r="78" spans="1:9" s="20" customFormat="1" ht="12.95" customHeight="1">
      <c r="A78" s="22"/>
      <c r="B78" s="22"/>
      <c r="C78" s="23"/>
      <c r="D78" s="26"/>
      <c r="E78" s="34"/>
      <c r="F78" s="137"/>
      <c r="G78" s="137"/>
      <c r="H78" s="23"/>
      <c r="I78" s="35"/>
    </row>
    <row r="79" spans="1:9" s="20" customFormat="1" ht="12.95" customHeight="1">
      <c r="A79" s="22"/>
      <c r="B79" s="22"/>
      <c r="C79" s="23"/>
      <c r="D79" s="24"/>
      <c r="E79" s="25"/>
      <c r="F79" s="137"/>
      <c r="G79" s="137"/>
      <c r="H79" s="23"/>
      <c r="I79" s="35"/>
    </row>
    <row r="80" spans="1:9" s="20" customFormat="1" ht="12.95" customHeight="1">
      <c r="A80" s="22"/>
      <c r="B80" s="22"/>
      <c r="C80" s="23"/>
      <c r="D80" s="33"/>
      <c r="E80" s="25"/>
      <c r="F80" s="137"/>
      <c r="G80" s="137"/>
      <c r="H80" s="23"/>
      <c r="I80" s="35"/>
    </row>
    <row r="81" spans="1:9" s="20" customFormat="1" ht="12.95" customHeight="1">
      <c r="A81" s="22"/>
      <c r="B81" s="22"/>
      <c r="C81" s="23"/>
      <c r="D81" s="26"/>
      <c r="E81" s="25"/>
      <c r="F81" s="137"/>
      <c r="G81" s="137"/>
      <c r="H81" s="23"/>
      <c r="I81" s="35"/>
    </row>
    <row r="82" spans="1:9" s="20" customFormat="1" ht="12.95" customHeight="1">
      <c r="A82" s="22"/>
      <c r="B82" s="22"/>
      <c r="C82" s="23"/>
      <c r="D82" s="24"/>
      <c r="E82" s="25"/>
      <c r="F82" s="137"/>
      <c r="G82" s="137"/>
      <c r="H82" s="23"/>
      <c r="I82" s="35"/>
    </row>
    <row r="83" spans="1:9" s="20" customFormat="1" ht="12.95" customHeight="1">
      <c r="A83" s="22"/>
      <c r="B83" s="22"/>
      <c r="C83" s="23"/>
      <c r="D83" s="33"/>
      <c r="E83" s="25"/>
      <c r="F83" s="137"/>
      <c r="G83" s="137"/>
      <c r="H83" s="23"/>
      <c r="I83" s="35"/>
    </row>
    <row r="84" spans="1:9" s="20" customFormat="1" ht="12.95" customHeight="1">
      <c r="A84" s="22"/>
      <c r="B84" s="22"/>
      <c r="C84" s="23"/>
      <c r="D84" s="26"/>
      <c r="E84" s="25"/>
      <c r="F84" s="137"/>
      <c r="G84" s="137"/>
      <c r="H84" s="23"/>
      <c r="I84" s="35"/>
    </row>
    <row r="85" spans="1:9" s="20" customFormat="1" ht="12.95" customHeight="1">
      <c r="A85" s="22"/>
      <c r="B85" s="22"/>
      <c r="C85" s="23"/>
      <c r="D85" s="24"/>
      <c r="E85" s="25"/>
      <c r="F85" s="137"/>
      <c r="G85" s="137"/>
      <c r="H85" s="23"/>
      <c r="I85" s="35"/>
    </row>
    <row r="86" spans="1:9" s="20" customFormat="1" ht="12.95" customHeight="1">
      <c r="A86" s="22"/>
      <c r="B86" s="22"/>
      <c r="C86" s="23"/>
      <c r="D86" s="33"/>
      <c r="E86" s="25"/>
      <c r="F86" s="137"/>
      <c r="G86" s="137"/>
      <c r="H86" s="23"/>
      <c r="I86" s="35"/>
    </row>
    <row r="87" spans="1:9" s="20" customFormat="1" ht="12.95" customHeight="1">
      <c r="A87" s="22"/>
      <c r="B87" s="22"/>
      <c r="C87" s="23"/>
      <c r="D87" s="26"/>
      <c r="E87" s="25"/>
      <c r="F87" s="137"/>
      <c r="G87" s="137"/>
      <c r="H87" s="23"/>
      <c r="I87" s="35"/>
    </row>
    <row r="88" spans="1:9" s="20" customFormat="1" ht="12.95" customHeight="1">
      <c r="A88" s="22"/>
      <c r="B88" s="22"/>
      <c r="C88" s="23"/>
      <c r="D88" s="24"/>
      <c r="E88" s="25"/>
      <c r="F88" s="137"/>
      <c r="G88" s="137"/>
      <c r="H88" s="23"/>
      <c r="I88" s="35"/>
    </row>
    <row r="89" spans="1:9" s="20" customFormat="1" ht="12.95" customHeight="1">
      <c r="A89" s="22"/>
      <c r="B89" s="22"/>
      <c r="C89" s="23"/>
      <c r="D89" s="33"/>
      <c r="E89" s="25"/>
      <c r="F89" s="137"/>
      <c r="G89" s="137"/>
      <c r="H89" s="23"/>
      <c r="I89" s="35"/>
    </row>
    <row r="90" spans="1:9" s="20" customFormat="1" ht="12.95" customHeight="1">
      <c r="A90" s="22"/>
      <c r="B90" s="22"/>
      <c r="C90" s="23"/>
      <c r="D90" s="26"/>
      <c r="E90" s="34"/>
      <c r="F90" s="137"/>
      <c r="G90" s="137"/>
      <c r="H90" s="23"/>
      <c r="I90" s="35"/>
    </row>
    <row r="91" spans="1:9" s="20" customFormat="1" ht="12.95" customHeight="1">
      <c r="A91" s="22"/>
      <c r="B91" s="22"/>
      <c r="C91" s="23"/>
      <c r="D91" s="26"/>
      <c r="E91" s="34"/>
      <c r="F91" s="137"/>
      <c r="G91" s="137"/>
      <c r="H91" s="23"/>
      <c r="I91" s="35"/>
    </row>
    <row r="92" spans="1:9" s="159" customFormat="1" ht="14.1" customHeight="1">
      <c r="A92" s="139" t="s">
        <v>82</v>
      </c>
      <c r="B92" s="140"/>
      <c r="C92" s="157"/>
      <c r="D92" s="158"/>
      <c r="E92" s="158"/>
      <c r="F92" s="158"/>
      <c r="G92" s="158"/>
      <c r="H92" s="158"/>
    </row>
    <row r="93" spans="1:9" s="159" customFormat="1" ht="14.1" customHeight="1">
      <c r="A93" s="140" t="s">
        <v>54</v>
      </c>
      <c r="B93" s="140"/>
      <c r="C93" s="160"/>
      <c r="D93" s="161"/>
      <c r="E93" s="161"/>
      <c r="F93" s="161"/>
      <c r="G93" s="161"/>
      <c r="H93" s="161"/>
    </row>
    <row r="94" spans="1:9" s="10" customFormat="1" ht="15" customHeight="1">
      <c r="A94" s="7"/>
      <c r="B94" s="7"/>
      <c r="C94" s="4"/>
      <c r="D94" s="4"/>
      <c r="E94" s="3"/>
      <c r="F94" s="141"/>
      <c r="G94" s="141"/>
      <c r="H94" s="3"/>
    </row>
    <row r="95" spans="1:9" ht="18" customHeight="1">
      <c r="A95" s="263" t="s">
        <v>121</v>
      </c>
      <c r="B95" s="263"/>
      <c r="C95" s="263"/>
      <c r="D95" s="263"/>
      <c r="E95" s="263"/>
      <c r="F95" s="263"/>
      <c r="G95" s="263"/>
      <c r="H95" s="263"/>
    </row>
    <row r="96" spans="1:9" ht="15" customHeight="1">
      <c r="A96" s="9"/>
      <c r="B96" s="9"/>
      <c r="C96" s="9"/>
      <c r="D96" s="9"/>
      <c r="E96" s="9"/>
      <c r="F96" s="142"/>
      <c r="G96" s="142"/>
      <c r="H96" s="1" t="s">
        <v>37</v>
      </c>
    </row>
    <row r="97" spans="1:10" ht="15" customHeight="1" thickBot="1">
      <c r="A97" s="264" t="s">
        <v>123</v>
      </c>
      <c r="B97" s="264"/>
      <c r="C97" s="264"/>
      <c r="D97" s="264"/>
      <c r="E97" s="264"/>
      <c r="F97" s="264"/>
      <c r="G97" s="264"/>
      <c r="H97" s="264"/>
    </row>
    <row r="98" spans="1:10" ht="15" customHeight="1">
      <c r="A98" s="9"/>
      <c r="B98" s="9"/>
      <c r="C98" s="9"/>
      <c r="D98" s="9"/>
      <c r="E98" s="9"/>
      <c r="F98" s="142"/>
      <c r="G98" s="142"/>
      <c r="H98" s="9"/>
    </row>
    <row r="99" spans="1:10" s="10" customFormat="1" ht="15" customHeight="1">
      <c r="A99" s="36"/>
      <c r="B99" s="36"/>
      <c r="C99" s="36"/>
      <c r="D99" s="36"/>
      <c r="E99" s="36"/>
      <c r="F99" s="145"/>
      <c r="G99" s="145"/>
      <c r="H99" s="36"/>
    </row>
    <row r="100" spans="1:10" s="10" customFormat="1" ht="15" customHeight="1" thickBot="1">
      <c r="A100" s="262" t="s">
        <v>103</v>
      </c>
      <c r="B100" s="262"/>
      <c r="C100" s="262"/>
      <c r="D100" s="262"/>
      <c r="E100" s="262"/>
      <c r="F100" s="262"/>
      <c r="G100" s="262"/>
      <c r="H100" s="262"/>
    </row>
    <row r="101" spans="1:10" s="10" customFormat="1" ht="15" customHeight="1">
      <c r="A101" s="14"/>
      <c r="B101" s="14"/>
      <c r="C101" s="14"/>
      <c r="D101" s="14"/>
      <c r="E101" s="14"/>
      <c r="F101" s="146"/>
      <c r="G101" s="154" t="s">
        <v>45</v>
      </c>
    </row>
    <row r="102" spans="1:10" s="10" customFormat="1" ht="15" customHeight="1">
      <c r="A102" s="5"/>
      <c r="B102" s="5"/>
      <c r="C102" s="5"/>
      <c r="D102" s="5"/>
      <c r="E102" s="3"/>
      <c r="F102" s="141"/>
      <c r="G102" s="141"/>
    </row>
    <row r="103" spans="1:10" s="10" customFormat="1" ht="15" customHeight="1">
      <c r="A103" s="15"/>
      <c r="B103" s="259" t="s">
        <v>48</v>
      </c>
      <c r="C103" s="260"/>
      <c r="D103" s="5"/>
      <c r="E103" s="3"/>
      <c r="F103" s="3"/>
      <c r="G103" s="148" t="e">
        <f>AVERAGE(C55:C69,C10:C42)</f>
        <v>#DIV/0!</v>
      </c>
      <c r="J103" s="16"/>
    </row>
    <row r="104" spans="1:10" s="10" customFormat="1" ht="15" customHeight="1">
      <c r="A104" s="5"/>
      <c r="B104" s="164"/>
      <c r="C104" s="164"/>
      <c r="D104" s="5"/>
      <c r="E104" s="3"/>
      <c r="F104" s="3"/>
      <c r="G104" s="141"/>
      <c r="J104" s="16"/>
    </row>
    <row r="105" spans="1:10" s="10" customFormat="1" ht="15" customHeight="1">
      <c r="A105" s="15"/>
      <c r="B105" s="259" t="s">
        <v>49</v>
      </c>
      <c r="C105" s="260"/>
      <c r="D105" s="5"/>
      <c r="E105" s="3"/>
      <c r="F105" s="3"/>
      <c r="G105" s="148" t="e">
        <f>AVERAGE(D10:D69)</f>
        <v>#DIV/0!</v>
      </c>
      <c r="J105" s="16"/>
    </row>
    <row r="106" spans="1:10" s="10" customFormat="1" ht="15" customHeight="1">
      <c r="A106" s="5"/>
      <c r="B106" s="164"/>
      <c r="C106" s="164"/>
      <c r="D106" s="5"/>
      <c r="E106" s="3"/>
      <c r="F106" s="3"/>
      <c r="G106" s="141"/>
      <c r="J106" s="16"/>
    </row>
    <row r="107" spans="1:10" s="10" customFormat="1" ht="15" customHeight="1">
      <c r="A107" s="15"/>
      <c r="B107" s="259" t="s">
        <v>83</v>
      </c>
      <c r="C107" s="260"/>
      <c r="D107" s="5"/>
      <c r="E107" s="3"/>
      <c r="F107" s="3"/>
      <c r="G107" s="148" t="e">
        <f>AVERAGE(F21:F69)</f>
        <v>#DIV/0!</v>
      </c>
      <c r="J107" s="16"/>
    </row>
    <row r="108" spans="1:10" s="10" customFormat="1" ht="15" customHeight="1">
      <c r="A108" s="7"/>
      <c r="B108" s="164"/>
      <c r="C108" s="164"/>
      <c r="D108" s="5"/>
      <c r="E108" s="3"/>
      <c r="F108" s="3"/>
      <c r="G108" s="141"/>
      <c r="J108" s="16"/>
    </row>
    <row r="109" spans="1:10" s="10" customFormat="1" ht="15" customHeight="1">
      <c r="A109" s="15"/>
      <c r="B109" s="259" t="s">
        <v>50</v>
      </c>
      <c r="C109" s="260"/>
      <c r="D109" s="5"/>
      <c r="E109" s="3"/>
      <c r="F109" s="3"/>
      <c r="G109" s="148" t="e">
        <f>AVERAGE(G57:G69)</f>
        <v>#DIV/0!</v>
      </c>
      <c r="J109" s="16"/>
    </row>
    <row r="110" spans="1:10" s="10" customFormat="1" ht="15" customHeight="1">
      <c r="A110" s="6"/>
      <c r="B110" s="6"/>
      <c r="C110" s="6"/>
      <c r="D110" s="6"/>
      <c r="E110" s="6"/>
      <c r="F110" s="149"/>
      <c r="G110" s="149"/>
      <c r="H110" s="6"/>
    </row>
    <row r="111" spans="1:10" s="10" customFormat="1" ht="15" customHeight="1">
      <c r="A111" s="6"/>
      <c r="B111" s="6"/>
      <c r="C111" s="6"/>
      <c r="D111" s="6"/>
      <c r="E111" s="6"/>
      <c r="F111" s="149"/>
      <c r="G111" s="149"/>
      <c r="H111" s="6"/>
    </row>
    <row r="112" spans="1:10" s="10" customFormat="1" ht="15" customHeight="1">
      <c r="A112" s="6"/>
      <c r="B112" s="6"/>
      <c r="C112" s="6"/>
      <c r="D112" s="6"/>
      <c r="E112" s="6"/>
      <c r="F112" s="149"/>
      <c r="G112" s="149"/>
      <c r="H112" s="6"/>
    </row>
    <row r="113" spans="1:11" s="10" customFormat="1" ht="15" customHeight="1">
      <c r="A113" s="265" t="s">
        <v>52</v>
      </c>
      <c r="B113" s="265"/>
      <c r="C113" s="265"/>
      <c r="D113" s="265"/>
      <c r="E113" s="265"/>
      <c r="F113" s="265"/>
      <c r="G113" s="265"/>
      <c r="H113" s="265"/>
    </row>
    <row r="114" spans="1:11" s="10" customFormat="1" ht="15" customHeight="1">
      <c r="A114" s="14"/>
      <c r="B114" s="14"/>
      <c r="C114" s="14"/>
      <c r="D114" s="14"/>
      <c r="E114" s="14"/>
      <c r="F114" s="146"/>
      <c r="G114" s="150" t="s">
        <v>45</v>
      </c>
    </row>
    <row r="115" spans="1:11" s="10" customFormat="1" ht="15" customHeight="1">
      <c r="A115" s="5"/>
      <c r="B115" s="5"/>
      <c r="C115" s="5"/>
      <c r="D115" s="5"/>
      <c r="E115" s="3"/>
      <c r="F115" s="141"/>
      <c r="G115" s="141"/>
    </row>
    <row r="116" spans="1:11" s="10" customFormat="1" ht="15" hidden="1" customHeight="1">
      <c r="A116" s="5"/>
      <c r="B116" s="5" t="s">
        <v>84</v>
      </c>
      <c r="C116" s="5"/>
      <c r="D116" s="5"/>
      <c r="E116" s="3"/>
      <c r="F116" s="141"/>
      <c r="G116" s="148" t="e">
        <f>('Returns&amp;Allocation'!AC59/'Returns&amp;Allocation'!AC47)-1</f>
        <v>#DIV/0!</v>
      </c>
    </row>
    <row r="117" spans="1:11" s="10" customFormat="1" ht="15" hidden="1" customHeight="1">
      <c r="A117" s="5"/>
      <c r="B117" s="5"/>
      <c r="C117" s="5"/>
      <c r="D117" s="5"/>
      <c r="E117" s="3"/>
      <c r="F117" s="141"/>
      <c r="G117" s="141"/>
    </row>
    <row r="118" spans="1:11" s="10" customFormat="1" ht="15" customHeight="1">
      <c r="A118" s="15"/>
      <c r="B118" s="259" t="s">
        <v>88</v>
      </c>
      <c r="C118" s="260"/>
      <c r="D118" s="261"/>
      <c r="E118" s="261"/>
      <c r="F118" s="261"/>
      <c r="G118" s="148" t="e">
        <f>('Returns&amp;Allocation'!AC61/'Returns&amp;Allocation'!AC47)-1</f>
        <v>#DIV/0!</v>
      </c>
      <c r="H118" s="147"/>
      <c r="I118" s="147"/>
      <c r="J118" s="163"/>
    </row>
    <row r="119" spans="1:11" s="10" customFormat="1" ht="15" customHeight="1">
      <c r="A119" s="5"/>
      <c r="B119" s="13"/>
      <c r="C119" s="13"/>
      <c r="D119" s="5"/>
      <c r="E119" s="3"/>
      <c r="F119" s="141"/>
      <c r="G119" s="141"/>
      <c r="J119" s="16"/>
    </row>
    <row r="120" spans="1:11" s="10" customFormat="1" ht="15" customHeight="1">
      <c r="A120" s="15"/>
      <c r="B120" s="259" t="s">
        <v>85</v>
      </c>
      <c r="C120" s="260"/>
      <c r="D120" s="261"/>
      <c r="E120" s="261"/>
      <c r="F120" s="261"/>
      <c r="G120" s="148" t="e">
        <f>('Returns&amp;Allocation'!AC61/'Returns&amp;Allocation'!AC19)-1</f>
        <v>#DIV/0!</v>
      </c>
      <c r="J120" s="16"/>
    </row>
    <row r="121" spans="1:11" s="10" customFormat="1" ht="15" customHeight="1">
      <c r="A121" s="15"/>
      <c r="B121" s="259" t="s">
        <v>86</v>
      </c>
      <c r="C121" s="260"/>
      <c r="D121" s="261"/>
      <c r="E121" s="261"/>
      <c r="F121" s="261"/>
      <c r="G121" s="148" t="e">
        <f>((1+G120)^(1/3))-1</f>
        <v>#DIV/0!</v>
      </c>
      <c r="J121" s="16"/>
    </row>
    <row r="122" spans="1:11" s="10" customFormat="1" ht="15" customHeight="1">
      <c r="A122" s="5"/>
      <c r="B122" s="13"/>
      <c r="C122" s="13"/>
      <c r="D122" s="5"/>
      <c r="E122" s="3"/>
      <c r="F122" s="141"/>
      <c r="G122" s="141"/>
      <c r="I122" s="12"/>
      <c r="J122" s="16"/>
      <c r="K122" s="12"/>
    </row>
    <row r="123" spans="1:11" s="10" customFormat="1" ht="15" customHeight="1">
      <c r="A123" s="15"/>
      <c r="B123" s="259" t="s">
        <v>87</v>
      </c>
      <c r="C123" s="260"/>
      <c r="D123" s="261"/>
      <c r="E123" s="261"/>
      <c r="F123" s="261"/>
      <c r="G123" s="148" t="e">
        <f>H69</f>
        <v>#DIV/0!</v>
      </c>
      <c r="J123" s="16"/>
    </row>
    <row r="124" spans="1:11" s="10" customFormat="1" ht="15" customHeight="1">
      <c r="A124" s="17"/>
      <c r="B124" s="11"/>
      <c r="C124" s="11"/>
      <c r="D124" s="11"/>
      <c r="E124" s="11"/>
      <c r="F124" s="151"/>
      <c r="G124" s="151"/>
    </row>
    <row r="125" spans="1:11" s="10" customFormat="1" ht="15" customHeight="1">
      <c r="A125" s="17"/>
      <c r="B125" s="11"/>
      <c r="C125" s="11"/>
      <c r="D125" s="11"/>
      <c r="E125" s="11"/>
      <c r="F125" s="151"/>
      <c r="G125" s="151"/>
    </row>
    <row r="126" spans="1:11" s="10" customFormat="1" ht="15" customHeight="1">
      <c r="A126" s="17"/>
      <c r="B126" s="11"/>
      <c r="C126" s="11"/>
      <c r="D126" s="11"/>
      <c r="E126" s="11"/>
      <c r="F126" s="151"/>
      <c r="G126" s="151"/>
    </row>
    <row r="127" spans="1:11" s="10" customFormat="1" ht="15" customHeight="1">
      <c r="F127" s="147"/>
      <c r="G127" s="147"/>
    </row>
    <row r="128" spans="1:11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</sheetData>
  <mergeCells count="18">
    <mergeCell ref="A1:H1"/>
    <mergeCell ref="A3:H3"/>
    <mergeCell ref="A5:H5"/>
    <mergeCell ref="A46:H46"/>
    <mergeCell ref="A48:H48"/>
    <mergeCell ref="B123:F123"/>
    <mergeCell ref="B118:F118"/>
    <mergeCell ref="B120:F120"/>
    <mergeCell ref="B121:F121"/>
    <mergeCell ref="A50:H50"/>
    <mergeCell ref="A95:H95"/>
    <mergeCell ref="B105:C105"/>
    <mergeCell ref="A97:H97"/>
    <mergeCell ref="A113:H113"/>
    <mergeCell ref="B109:C109"/>
    <mergeCell ref="B107:C107"/>
    <mergeCell ref="A100:H100"/>
    <mergeCell ref="B103:C103"/>
  </mergeCells>
  <pageMargins left="0.65" right="0.65" top="0.5" bottom="0.5" header="0.5" footer="0.5"/>
  <pageSetup firstPageNumber="2" orientation="portrait" useFirstPageNumber="1" horizontalDpi="1200" verticalDpi="1200" r:id="rId1"/>
  <headerFooter>
    <oddFooter>&amp;R&amp;"Times New Roman,Bold Italic"&amp;12See independent accountants' review report.&amp;"Times New Roman,Regular"
&amp;P</oddFooter>
  </headerFooter>
  <rowBreaks count="2" manualBreakCount="2">
    <brk id="45" max="16383" man="1"/>
    <brk id="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51-410-AIG-PER</Industry_x0020_ID>
    <Level_x0020_Of_x0020_Service xmlns="3fab7593-62f1-461a-99b8-cebfc6907578">
      <Value>12</Value>
    </Level_x0020_Of_x0020_Service>
    <Section xmlns="3fab7593-62f1-461a-99b8-cebfc6907578">161</Section>
    <Revised_x0020_Date xmlns="3fab7593-62f1-461a-99b8-cebfc6907578">2013-02-25T05:00:00+00:00</Revised_x0020_Date>
    <Security0 xmlns="3fab7593-62f1-461a-99b8-cebfc6907578">
      <UserInfo>
        <DisplayName/>
        <AccountId xsi:nil="true"/>
        <AccountType/>
      </UserInfo>
    </Security0>
    <Published_x0020_Date xmlns="3fab7593-62f1-461a-99b8-cebfc6907578">2/25/2013 12:00:00 AM</Published_x0020_Date>
    <Area xmlns="3fab7593-62f1-461a-99b8-cebfc6907578">
      <Value>15</Value>
    </Area>
    <Source xmlns="3fab7593-62f1-461a-99b8-cebfc6907578">Internal - Excel</Source>
    <Description0 xmlns="08275455-d73f-4610-80a3-1b68e386c66a">Performance Calculation Input Sheet (Management and Incentive Fees)</Description0>
    <TaxCatchAll xmlns="5c94cffb-308d-4f21-a209-e6fff4bb832a">
      <Value>280</Value>
      <Value>283</Value>
    </TaxCatchAll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MGDL-5-8110</_dlc_DocId>
    <_dlc_DocIdUrl xmlns="5c94cffb-308d-4f21-a209-e6fff4bb832a">
      <Url>http://dms.marcumllp.com/_layouts/15/DocIdRedir.aspx?ID=MGDL-5-8110</Url>
      <Description>MGDL-5-8110</Description>
    </_dlc_DocIdUrl>
    <_dlc_DocIdPersistId xmlns="5c94cffb-308d-4f21-a209-e6fff4bb832a">false</_dlc_DocIdPersist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32" ma:contentTypeDescription="Create a new document." ma:contentTypeScope="" ma:versionID="8714cbace87b81ae023b61df3fe8c2b4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8045b7f20bb933cb2b452a68a7a1f55e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Service_x0020_Line" ma:index="2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3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4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5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6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7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8" nillable="true" ma:displayName="Revised Date" ma:format="DateOnly" ma:internalName="Revised_x0020_Date">
      <xsd:simpleType>
        <xsd:restriction base="dms:DateTime"/>
      </xsd:simpleType>
    </xsd:element>
    <xsd:element name="Source" ma:index="9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0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3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19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4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5" ma:displayName="Description" ma:internalName="Description0">
      <xsd:simpleType>
        <xsd:restriction base="dms:Note"/>
      </xsd:simpleType>
    </xsd:element>
    <xsd:element name="Level_x0020_Of_x0020_Service_x003a_Name" ma:index="26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7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8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Edit>IOF/Forms/MKEditForm.aspx</Edit>
</FormUrl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1AB26-3149-4886-830A-4A50DA349081}"/>
</file>

<file path=customXml/itemProps2.xml><?xml version="1.0" encoding="utf-8"?>
<ds:datastoreItem xmlns:ds="http://schemas.openxmlformats.org/officeDocument/2006/customXml" ds:itemID="{F7920E5D-AE2D-405C-B836-D3D74A426567}"/>
</file>

<file path=customXml/itemProps3.xml><?xml version="1.0" encoding="utf-8"?>
<ds:datastoreItem xmlns:ds="http://schemas.openxmlformats.org/officeDocument/2006/customXml" ds:itemID="{37583FE2-7C62-4BE6-B4D8-CC31A071B5EA}"/>
</file>

<file path=customXml/itemProps4.xml><?xml version="1.0" encoding="utf-8"?>
<ds:datastoreItem xmlns:ds="http://schemas.openxmlformats.org/officeDocument/2006/customXml" ds:itemID="{AE55AB2E-A86A-4DD9-AE68-75354B393FCA}"/>
</file>

<file path=customXml/itemProps5.xml><?xml version="1.0" encoding="utf-8"?>
<ds:datastoreItem xmlns:ds="http://schemas.openxmlformats.org/officeDocument/2006/customXml" ds:itemID="{4EC7AEC7-9DB0-46C9-A83D-CBE5D9F38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Returns&amp;Allocation</vt:lpstr>
      <vt:lpstr>Schedule of Net Investment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Calculation Input Sheet (Management and Incentive Fees)</dc:title>
  <dc:creator>Peter Nelson</dc:creator>
  <cp:lastModifiedBy>tonim</cp:lastModifiedBy>
  <cp:lastPrinted>2012-02-15T14:53:03Z</cp:lastPrinted>
  <dcterms:created xsi:type="dcterms:W3CDTF">2009-01-07T18:07:19Z</dcterms:created>
  <dcterms:modified xsi:type="dcterms:W3CDTF">2013-02-25T21:47:05Z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  <property fmtid="{D5CDD505-2E9C-101B-9397-08002B2CF9AE}" pid="3" name="Refresh">
    <vt:bool>true</vt:bool>
  </property>
  <property fmtid="{D5CDD505-2E9C-101B-9397-08002B2CF9AE}" pid="4" name="Refresh97">
    <vt:bool>false</vt:bool>
  </property>
  <property fmtid="{D5CDD505-2E9C-101B-9397-08002B2CF9AE}" pid="5" name="PathAndName">
    <vt:lpwstr>C:\Pfx Engagement\WM\WorkPapers\{C67A1552-4106-46CC-8998-9846ACA5B728}\{E8C1F1B1-D9FD-4E6B-89B5-D09DA14888E8}\{1CB723BF-153F-4246-AABC-54F31D1B86C1}.xlsx</vt:lpwstr>
  </property>
  <property fmtid="{D5CDD505-2E9C-101B-9397-08002B2CF9AE}" pid="6" name="ContentTypeId">
    <vt:lpwstr>0x010100E9E3E89C2994044A83A9D2C960F3FE64</vt:lpwstr>
  </property>
  <property fmtid="{D5CDD505-2E9C-101B-9397-08002B2CF9AE}" pid="7" name="_dlc_DocIdItemGuid">
    <vt:lpwstr>dcc4f077-177d-4e1d-a0d6-37af05639610</vt:lpwstr>
  </property>
  <property fmtid="{D5CDD505-2E9C-101B-9397-08002B2CF9AE}" pid="8" name="Tags">
    <vt:lpwstr/>
  </property>
  <property fmtid="{D5CDD505-2E9C-101B-9397-08002B2CF9AE}" pid="9" name="Order">
    <vt:r8>811000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ServiceLineEx">
    <vt:lpwstr>283;#Assurance|c3ca32e6-743b-4a3a-9f16-75ed458d8ccb</vt:lpwstr>
  </property>
  <property fmtid="{D5CDD505-2E9C-101B-9397-08002B2CF9AE}" pid="16" name="SpecialtyExTaxHTField0">
    <vt:lpwstr/>
  </property>
  <property fmtid="{D5CDD505-2E9C-101B-9397-08002B2CF9AE}" pid="17" name="DocumentTypeExTaxHTField0">
    <vt:lpwstr>Forms|54e272cf-46a4-4cc3-9129-33ad9f88b2cb</vt:lpwstr>
  </property>
  <property fmtid="{D5CDD505-2E9C-101B-9397-08002B2CF9AE}" pid="18" name="DocumentTypeEx">
    <vt:lpwstr>280;#Forms|54e272cf-46a4-4cc3-9129-33ad9f88b2cb</vt:lpwstr>
  </property>
  <property fmtid="{D5CDD505-2E9C-101B-9397-08002B2CF9AE}" pid="19" name="DepartmentNameExTaxHTField0">
    <vt:lpwstr/>
  </property>
  <property fmtid="{D5CDD505-2E9C-101B-9397-08002B2CF9AE}" pid="20" name="ServiceLineExTaxHTField0">
    <vt:lpwstr>Assurance|c3ca32e6-743b-4a3a-9f16-75ed458d8ccb</vt:lpwstr>
  </property>
  <property fmtid="{D5CDD505-2E9C-101B-9397-08002B2CF9AE}" pid="21" name="Document Type">
    <vt:lpwstr>2</vt:lpwstr>
  </property>
  <property fmtid="{D5CDD505-2E9C-101B-9397-08002B2CF9AE}" pid="22" name="DepartmentNameEx">
    <vt:lpwstr/>
  </property>
  <property fmtid="{D5CDD505-2E9C-101B-9397-08002B2CF9AE}" pid="23" name="EmailOptions">
    <vt:lpwstr/>
  </property>
  <property fmtid="{D5CDD505-2E9C-101B-9397-08002B2CF9AE}" pid="24" name="SpecialtyEx">
    <vt:lpwstr/>
  </property>
</Properties>
</file>