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im\Desktop\Joanna Conte\"/>
    </mc:Choice>
  </mc:AlternateContent>
  <bookViews>
    <workbookView xWindow="5960" yWindow="-20" windowWidth="6000" windowHeight="5790" tabRatio="769"/>
  </bookViews>
  <sheets>
    <sheet name="Stmt of Assets and Liabilities" sheetId="1" r:id="rId1"/>
    <sheet name="Schedule of Invst" sheetId="8" r:id="rId2"/>
    <sheet name="Income Statement" sheetId="2" r:id="rId3"/>
    <sheet name="Net Assets" sheetId="3" r:id="rId4"/>
    <sheet name="Cash Flow" sheetId="5" r:id="rId5"/>
    <sheet name="CF Worksheet" sheetId="4" r:id="rId6"/>
    <sheet name="Long cash flow support" sheetId="11" r:id="rId7"/>
    <sheet name="short cash flow support" sheetId="12" r:id="rId8"/>
  </sheets>
  <definedNames>
    <definedName name="_xlnm.Print_Area" localSheetId="4">'Cash Flow'!$A$1:$D$66</definedName>
    <definedName name="_xlnm.Print_Area" localSheetId="5">'CF Worksheet'!$A$1:$K$64</definedName>
    <definedName name="_xlnm.Print_Area" localSheetId="3">'Net Assets'!$A$1:$D$31</definedName>
    <definedName name="_xlnm.Print_Area" localSheetId="1">'Schedule of Invst'!$A$1:$H$169</definedName>
    <definedName name="_xlnm.Print_Area" localSheetId="0">'Stmt of Assets and Liabilities'!$A$1:$D$39</definedName>
  </definedNames>
  <calcPr calcId="162913" calcOnSave="0"/>
</workbook>
</file>

<file path=xl/calcChain.xml><?xml version="1.0" encoding="utf-8"?>
<calcChain xmlns="http://schemas.openxmlformats.org/spreadsheetml/2006/main">
  <c r="B9" i="4" l="1"/>
  <c r="C16" i="12" l="1"/>
  <c r="C20" i="12" s="1"/>
  <c r="A3" i="12"/>
  <c r="C20" i="11"/>
  <c r="C16" i="11"/>
  <c r="D62" i="4"/>
  <c r="C61" i="4"/>
  <c r="D53" i="4"/>
  <c r="B18" i="5" s="1"/>
  <c r="A18" i="5" s="1"/>
  <c r="D52" i="4"/>
  <c r="B17" i="5" s="1"/>
  <c r="A17" i="5" s="1"/>
  <c r="C52" i="4"/>
  <c r="B52" i="4"/>
  <c r="C51" i="4"/>
  <c r="B51" i="4"/>
  <c r="B14" i="5" s="1"/>
  <c r="C50" i="4"/>
  <c r="B50" i="4"/>
  <c r="B42" i="4"/>
  <c r="B41" i="4"/>
  <c r="I39" i="4"/>
  <c r="I42" i="4" s="1"/>
  <c r="D59" i="5" s="1"/>
  <c r="B38" i="4"/>
  <c r="B37" i="4"/>
  <c r="B62" i="4" s="1"/>
  <c r="C31" i="4"/>
  <c r="I27" i="4"/>
  <c r="B25" i="4"/>
  <c r="D25" i="4" s="1"/>
  <c r="F25" i="4" s="1"/>
  <c r="B29" i="5" s="1"/>
  <c r="A25" i="4"/>
  <c r="B24" i="4"/>
  <c r="D24" i="4" s="1"/>
  <c r="F24" i="4" s="1"/>
  <c r="B28" i="5" s="1"/>
  <c r="A24" i="4"/>
  <c r="A28" i="5" s="1"/>
  <c r="B23" i="4"/>
  <c r="D23" i="4" s="1"/>
  <c r="F23" i="4" s="1"/>
  <c r="B27" i="5" s="1"/>
  <c r="A23" i="4"/>
  <c r="A27" i="5" s="1"/>
  <c r="B22" i="4"/>
  <c r="D22" i="4" s="1"/>
  <c r="F22" i="4" s="1"/>
  <c r="B26" i="5" s="1"/>
  <c r="A22" i="4"/>
  <c r="A26" i="5" s="1"/>
  <c r="I21" i="4"/>
  <c r="I28" i="4" s="1"/>
  <c r="B21" i="4"/>
  <c r="B38" i="5" s="1"/>
  <c r="A21" i="4"/>
  <c r="B20" i="4"/>
  <c r="E62" i="4" s="1"/>
  <c r="A20" i="4"/>
  <c r="B19" i="4"/>
  <c r="D19" i="4" s="1"/>
  <c r="F19" i="4" s="1"/>
  <c r="B25" i="5" s="1"/>
  <c r="A19" i="4"/>
  <c r="B18" i="4"/>
  <c r="A18" i="4"/>
  <c r="C16" i="4"/>
  <c r="B14" i="4"/>
  <c r="D14" i="4" s="1"/>
  <c r="F14" i="4" s="1"/>
  <c r="B24" i="5" s="1"/>
  <c r="A14" i="4"/>
  <c r="A24" i="5" s="1"/>
  <c r="B13" i="4"/>
  <c r="D13" i="4" s="1"/>
  <c r="A13" i="4"/>
  <c r="A23" i="5" s="1"/>
  <c r="B12" i="4"/>
  <c r="D12" i="4" s="1"/>
  <c r="F12" i="4" s="1"/>
  <c r="B22" i="5" s="1"/>
  <c r="A12" i="4"/>
  <c r="A22" i="5" s="1"/>
  <c r="B11" i="4"/>
  <c r="D11" i="4" s="1"/>
  <c r="F11" i="4" s="1"/>
  <c r="B21" i="5" s="1"/>
  <c r="A11" i="4"/>
  <c r="B10" i="4"/>
  <c r="D10" i="4" s="1"/>
  <c r="F10" i="4" s="1"/>
  <c r="B20" i="5" s="1"/>
  <c r="A10" i="4"/>
  <c r="A20" i="5" s="1"/>
  <c r="D9" i="4"/>
  <c r="E9" i="4" s="1"/>
  <c r="B8" i="4"/>
  <c r="A8" i="4"/>
  <c r="A3" i="4"/>
  <c r="B7" i="4" s="1"/>
  <c r="A1" i="4"/>
  <c r="D60" i="5"/>
  <c r="D52" i="5"/>
  <c r="A38" i="5"/>
  <c r="A29" i="5"/>
  <c r="A25" i="5"/>
  <c r="A21" i="5"/>
  <c r="B15" i="5"/>
  <c r="B13" i="5"/>
  <c r="D22" i="3"/>
  <c r="A22" i="3"/>
  <c r="D39" i="2"/>
  <c r="B14" i="3" s="1"/>
  <c r="A13" i="3" s="1"/>
  <c r="A38" i="2"/>
  <c r="D33" i="2"/>
  <c r="D42" i="2" s="1"/>
  <c r="D23" i="2"/>
  <c r="D14" i="2"/>
  <c r="D25" i="2" s="1"/>
  <c r="G163" i="8"/>
  <c r="E163" i="8"/>
  <c r="E166" i="8" s="1"/>
  <c r="G162" i="8"/>
  <c r="G161" i="8"/>
  <c r="G159" i="8"/>
  <c r="G158" i="8"/>
  <c r="E155" i="8"/>
  <c r="G154" i="8"/>
  <c r="G153" i="8"/>
  <c r="G155" i="8" s="1"/>
  <c r="G133" i="8"/>
  <c r="G131" i="8"/>
  <c r="G128" i="8"/>
  <c r="E128" i="8"/>
  <c r="E133" i="8" s="1"/>
  <c r="G127" i="8"/>
  <c r="G126" i="8"/>
  <c r="E121" i="8"/>
  <c r="G116" i="8"/>
  <c r="G114" i="8"/>
  <c r="G112" i="8"/>
  <c r="G111" i="8"/>
  <c r="E91" i="8"/>
  <c r="G88" i="8"/>
  <c r="G91" i="8" s="1"/>
  <c r="G121" i="8" s="1"/>
  <c r="G85" i="8"/>
  <c r="E78" i="8"/>
  <c r="G75" i="8"/>
  <c r="E72" i="8"/>
  <c r="G71" i="8"/>
  <c r="G70" i="8"/>
  <c r="G72" i="8" s="1"/>
  <c r="G78" i="8" s="1"/>
  <c r="G63" i="8"/>
  <c r="A53" i="8"/>
  <c r="A98" i="8" s="1"/>
  <c r="A143" i="8" s="1"/>
  <c r="E47" i="8"/>
  <c r="E65" i="8" s="1"/>
  <c r="G46" i="8"/>
  <c r="G45" i="8"/>
  <c r="G47" i="8" s="1"/>
  <c r="G42" i="8"/>
  <c r="G65" i="8" s="1"/>
  <c r="E37" i="8"/>
  <c r="E35" i="8"/>
  <c r="G34" i="8"/>
  <c r="G33" i="8"/>
  <c r="G32" i="8"/>
  <c r="G35" i="8" s="1"/>
  <c r="G31" i="8"/>
  <c r="G28" i="8"/>
  <c r="G25" i="8"/>
  <c r="E22" i="8"/>
  <c r="G21" i="8"/>
  <c r="G20" i="8"/>
  <c r="G19" i="8"/>
  <c r="G22" i="8" s="1"/>
  <c r="G18" i="8"/>
  <c r="G17" i="8"/>
  <c r="G16" i="8"/>
  <c r="D36" i="1"/>
  <c r="D23" i="1"/>
  <c r="D38" i="1" s="1"/>
  <c r="C33" i="4" l="1"/>
  <c r="D51" i="4"/>
  <c r="B54" i="4"/>
  <c r="H27" i="4"/>
  <c r="B36" i="5" s="1"/>
  <c r="C54" i="4"/>
  <c r="B16" i="4"/>
  <c r="G37" i="8"/>
  <c r="G136" i="8" s="1"/>
  <c r="J62" i="4"/>
  <c r="G166" i="8"/>
  <c r="E136" i="8"/>
  <c r="D44" i="2"/>
  <c r="B10" i="3"/>
  <c r="F13" i="4"/>
  <c r="B23" i="5" s="1"/>
  <c r="E13" i="4"/>
  <c r="E33" i="4" s="1"/>
  <c r="E37" i="4" s="1"/>
  <c r="F61" i="4"/>
  <c r="B16" i="5"/>
  <c r="D8" i="4"/>
  <c r="D18" i="4"/>
  <c r="D20" i="4"/>
  <c r="I20" i="4" s="1"/>
  <c r="D21" i="4"/>
  <c r="D50" i="4"/>
  <c r="D54" i="4" s="1"/>
  <c r="B12" i="3"/>
  <c r="A11" i="3" s="1"/>
  <c r="D63" i="5"/>
  <c r="H21" i="4"/>
  <c r="B39" i="4"/>
  <c r="B43" i="4" s="1"/>
  <c r="B61" i="4"/>
  <c r="A32" i="2"/>
  <c r="D31" i="5" l="1"/>
  <c r="A12" i="5" s="1"/>
  <c r="J61" i="4"/>
  <c r="J63" i="4" s="1"/>
  <c r="I29" i="4"/>
  <c r="H29" i="4" s="1"/>
  <c r="B37" i="5" s="1"/>
  <c r="D40" i="5" s="1"/>
  <c r="A10" i="3"/>
  <c r="D16" i="3"/>
  <c r="F18" i="4"/>
  <c r="C55" i="4" s="1"/>
  <c r="C56" i="4" s="1"/>
  <c r="D10" i="5"/>
  <c r="F26" i="4"/>
  <c r="D16" i="4"/>
  <c r="F8" i="4"/>
  <c r="F33" i="4" l="1"/>
  <c r="E38" i="4" s="1"/>
  <c r="B55" i="4"/>
  <c r="A16" i="3"/>
  <c r="D24" i="3"/>
  <c r="H33" i="4"/>
  <c r="E39" i="4" s="1"/>
  <c r="A11" i="5"/>
  <c r="A10" i="5"/>
  <c r="I33" i="4"/>
  <c r="E40" i="4" s="1"/>
  <c r="D33" i="5"/>
  <c r="D50" i="5" s="1"/>
  <c r="D54" i="5" s="1"/>
  <c r="A24" i="3" l="1"/>
  <c r="D28" i="3"/>
  <c r="B26" i="4"/>
  <c r="D55" i="4"/>
  <c r="D56" i="4" s="1"/>
  <c r="B56" i="4"/>
  <c r="E41" i="4"/>
  <c r="D26" i="4" l="1"/>
  <c r="D31" i="4" s="1"/>
  <c r="D33" i="4" s="1"/>
  <c r="B31" i="4"/>
  <c r="B33" i="4" s="1"/>
</calcChain>
</file>

<file path=xl/sharedStrings.xml><?xml version="1.0" encoding="utf-8"?>
<sst xmlns="http://schemas.openxmlformats.org/spreadsheetml/2006/main" count="343" uniqueCount="206">
  <si>
    <t>XYZ MASTER FUND, LTD.</t>
  </si>
  <si>
    <t>STATEMENT OF ASSETS AND LIABILITIES</t>
  </si>
  <si>
    <t>(Expressed in United States Dollars)</t>
  </si>
  <si>
    <t>12/31/20XX</t>
  </si>
  <si>
    <t>Assets</t>
  </si>
  <si>
    <t>Investments in securities, at fair value</t>
  </si>
  <si>
    <r>
      <t xml:space="preserve"> (cost of $</t>
    </r>
    <r>
      <rPr>
        <b/>
        <sz val="12"/>
        <rFont val="Times New Roman"/>
        <family val="1"/>
      </rPr>
      <t>[insert amount]</t>
    </r>
    <r>
      <rPr>
        <sz val="12"/>
        <rFont val="Times New Roman"/>
        <family val="1"/>
      </rPr>
      <t>)</t>
    </r>
  </si>
  <si>
    <t>Cash and cash equivalents</t>
  </si>
  <si>
    <t>Restricted cash</t>
  </si>
  <si>
    <t>Due from brokers</t>
  </si>
  <si>
    <t>Receivable for investments sold</t>
  </si>
  <si>
    <t>Interest and dividends receivable</t>
  </si>
  <si>
    <t>Net unrealized gain on forward currency contracts</t>
  </si>
  <si>
    <t>Net unrealized gain on futures contracts</t>
  </si>
  <si>
    <t>Other assets</t>
  </si>
  <si>
    <t>Total Assets</t>
  </si>
  <si>
    <t>Liabilities</t>
  </si>
  <si>
    <t>Securities sold short, at fair value</t>
  </si>
  <si>
    <r>
      <t xml:space="preserve"> (proceeds of $</t>
    </r>
    <r>
      <rPr>
        <b/>
        <sz val="12"/>
        <rFont val="Times New Roman"/>
        <family val="1"/>
      </rPr>
      <t>[insert amount]</t>
    </r>
    <r>
      <rPr>
        <sz val="12"/>
        <rFont val="Times New Roman"/>
        <family val="1"/>
      </rPr>
      <t>)</t>
    </r>
  </si>
  <si>
    <t>Payable for investments purchased</t>
  </si>
  <si>
    <t>Redemption payable</t>
  </si>
  <si>
    <t>Subscriptions received in advance</t>
  </si>
  <si>
    <t>Interest, dividends and stock loan fees payable</t>
  </si>
  <si>
    <t>Accrued expenses</t>
  </si>
  <si>
    <t>Other liabilities</t>
  </si>
  <si>
    <t>Net unrealized loss on swap transactions</t>
  </si>
  <si>
    <t>Total Liabilities</t>
  </si>
  <si>
    <t>Net Assets</t>
  </si>
  <si>
    <t>CONDENSED SCHEDULE OF INVESTMENTS</t>
  </si>
  <si>
    <t>Principal Amount/</t>
  </si>
  <si>
    <t>Percent of</t>
  </si>
  <si>
    <t xml:space="preserve">Partners' Capital </t>
  </si>
  <si>
    <t>Shares</t>
  </si>
  <si>
    <t>Description</t>
  </si>
  <si>
    <t>Fair Value</t>
  </si>
  <si>
    <t>Investments in Securities</t>
  </si>
  <si>
    <t>Common Stock</t>
  </si>
  <si>
    <t>[Country]</t>
  </si>
  <si>
    <t>[Industry]</t>
  </si>
  <si>
    <t>%</t>
  </si>
  <si>
    <t>[# of shares]</t>
  </si>
  <si>
    <t>[Stock Name] (cost $[amount])</t>
  </si>
  <si>
    <t>Other</t>
  </si>
  <si>
    <t>Total [Country] (cost $[amount])</t>
  </si>
  <si>
    <t>[Industry] (cost $[amount])</t>
  </si>
  <si>
    <t xml:space="preserve">[Industry] </t>
  </si>
  <si>
    <t>Total Common Stock (Cost $[amount])</t>
  </si>
  <si>
    <t xml:space="preserve">Preferred Stock </t>
  </si>
  <si>
    <t>CONDENSED SCHEDULE OF INVESTMENTS (CONTINUED)</t>
  </si>
  <si>
    <t>Investments in Securities (continued)</t>
  </si>
  <si>
    <t>Preferred Stock (continued)</t>
  </si>
  <si>
    <t>Total Preferred Stock (Cost $[amount])</t>
  </si>
  <si>
    <t>Unregistered Common stock</t>
  </si>
  <si>
    <t>Total Unregistered Common Stock</t>
  </si>
  <si>
    <t xml:space="preserve"> (Cost $[amount])</t>
  </si>
  <si>
    <t>Debt Instruments</t>
  </si>
  <si>
    <t>Convertible Debentures</t>
  </si>
  <si>
    <t>Total Convertible Debentures</t>
  </si>
  <si>
    <t>Debt Instruments (continued)</t>
  </si>
  <si>
    <t>Bonds</t>
  </si>
  <si>
    <t>[$ Principal]</t>
  </si>
  <si>
    <t>[Name] (cost $[amount],[interest rate],</t>
  </si>
  <si>
    <t xml:space="preserve"> [maturity date])</t>
  </si>
  <si>
    <t>Total Bonds (Cost $[amount])</t>
  </si>
  <si>
    <t xml:space="preserve">   Total Debt Instruments</t>
  </si>
  <si>
    <t xml:space="preserve">    (Cost $[amount])</t>
  </si>
  <si>
    <t>Warrants</t>
  </si>
  <si>
    <t>Total Warrants (Cost $[amount])</t>
  </si>
  <si>
    <t xml:space="preserve">   Total Investments in Securities</t>
  </si>
  <si>
    <t>Common Stock Sold Short</t>
  </si>
  <si>
    <t>Total [Country] (proceeds $[amount])</t>
  </si>
  <si>
    <t>[Stock name] (proceeds $[amount])</t>
  </si>
  <si>
    <t xml:space="preserve">   Total Common Stock Sold Short</t>
  </si>
  <si>
    <t xml:space="preserve">    (Proceeds $[amount])</t>
  </si>
  <si>
    <t>STATEMENT OF OPERATIONS</t>
  </si>
  <si>
    <t>FOR THE YEAR ENDED DECEMBER 31, 20XX</t>
  </si>
  <si>
    <t>Investment Income</t>
  </si>
  <si>
    <t xml:space="preserve">Interest </t>
  </si>
  <si>
    <t>Dividends (net of $[insert amount] foreign withholding</t>
  </si>
  <si>
    <t xml:space="preserve"> taxes)</t>
  </si>
  <si>
    <t>Other income</t>
  </si>
  <si>
    <t>Total Investment Income</t>
  </si>
  <si>
    <t xml:space="preserve"> </t>
  </si>
  <si>
    <t>Expenses</t>
  </si>
  <si>
    <t>Dividends on securities sold short</t>
  </si>
  <si>
    <t>Professional fees</t>
  </si>
  <si>
    <t>Less:  expenses paid indirectly</t>
  </si>
  <si>
    <t>Total Expenses</t>
  </si>
  <si>
    <t>Net Investment Income (Loss)</t>
  </si>
  <si>
    <t>Realized and Unrealized Gain (Loss) on</t>
  </si>
  <si>
    <t xml:space="preserve"> Investment and Foreign Currency Transactions</t>
  </si>
  <si>
    <t xml:space="preserve">Net realized gain (loss) on - </t>
  </si>
  <si>
    <t>Investments</t>
  </si>
  <si>
    <t>Foreign currency transactions</t>
  </si>
  <si>
    <t xml:space="preserve"> and foreign currency transactions</t>
  </si>
  <si>
    <t>Net change in unrealized appreciation (depreciation) on -</t>
  </si>
  <si>
    <t>Net Realized and Unrealized Gain (Loss) on</t>
  </si>
  <si>
    <t>Increase (Decrease) in Net Assets From Operations</t>
  </si>
  <si>
    <t>STATEMENT OF CHANGES IN NET ASSETS</t>
  </si>
  <si>
    <t xml:space="preserve"> foreign currency transactions</t>
  </si>
  <si>
    <t>Capital Share Transactions</t>
  </si>
  <si>
    <t>Subscriptions</t>
  </si>
  <si>
    <t>Redemptions</t>
  </si>
  <si>
    <t xml:space="preserve"> Net Assets - January 1, 20XX</t>
  </si>
  <si>
    <t xml:space="preserve"> Net Assets - December 31, 20XX</t>
  </si>
  <si>
    <t>STATEMENT OF CASH FLOWS</t>
  </si>
  <si>
    <t>Cash Flows From Operating Activities</t>
  </si>
  <si>
    <t>Purchase of investments</t>
  </si>
  <si>
    <t>Proceeds from sale of investments</t>
  </si>
  <si>
    <t>Proceeds from securities sold short</t>
  </si>
  <si>
    <t>Purchase of securities sold short</t>
  </si>
  <si>
    <t>Changes in operating assets and liabilities:</t>
  </si>
  <si>
    <t>Total Adjustments</t>
  </si>
  <si>
    <t>Net Cash Provided by (Used in) Operating Activities</t>
  </si>
  <si>
    <t>Cash Flows From Financing Activities</t>
  </si>
  <si>
    <t>Capital subscriptions</t>
  </si>
  <si>
    <t>Capital redemptions</t>
  </si>
  <si>
    <t>Net Cash Provided by (Used in) Financing Activities</t>
  </si>
  <si>
    <t>STATEMENT OF CASH FLOWS (CONTINUED)</t>
  </si>
  <si>
    <t>Supplemental Disclosures of Cash Flow Information:</t>
  </si>
  <si>
    <t>Cash paid during the year for interest</t>
  </si>
  <si>
    <t>Current year subscriptions received in the prior year</t>
  </si>
  <si>
    <t>Non-cash financing activity:</t>
  </si>
  <si>
    <t xml:space="preserve"> Distribution of securities, at fair value (cost basis of $____)</t>
  </si>
  <si>
    <t>CASH FLOW WORKSHEET</t>
  </si>
  <si>
    <t>Change</t>
  </si>
  <si>
    <t>Cash</t>
  </si>
  <si>
    <t>Operating</t>
  </si>
  <si>
    <t>Financing</t>
  </si>
  <si>
    <t>Noncash</t>
  </si>
  <si>
    <t>contrib securities</t>
  </si>
  <si>
    <t>CY accrued w/d's</t>
  </si>
  <si>
    <t>a</t>
  </si>
  <si>
    <t>PY pre pmt</t>
  </si>
  <si>
    <t>Net assets</t>
  </si>
  <si>
    <t>b</t>
  </si>
  <si>
    <t>c</t>
  </si>
  <si>
    <t>Interest Paid:</t>
  </si>
  <si>
    <t>Proof of Capital Transactions:</t>
  </si>
  <si>
    <t>Proof of Cash:</t>
  </si>
  <si>
    <t>Redemtions</t>
  </si>
  <si>
    <t>Change in Cash</t>
  </si>
  <si>
    <t>PY accrual</t>
  </si>
  <si>
    <t>Interest Expense</t>
  </si>
  <si>
    <t>Change per above (cash)</t>
  </si>
  <si>
    <t>Difference</t>
  </si>
  <si>
    <t>CY accrual</t>
  </si>
  <si>
    <t>Change per above (non-cash)</t>
  </si>
  <si>
    <t>Total Interest Paid</t>
  </si>
  <si>
    <t>Diff</t>
  </si>
  <si>
    <t>Operating-Investments Summary</t>
  </si>
  <si>
    <t>Longs</t>
  </si>
  <si>
    <t>Shorts</t>
  </si>
  <si>
    <t>Total</t>
  </si>
  <si>
    <t>Purchase</t>
  </si>
  <si>
    <t>Proceeds</t>
  </si>
  <si>
    <t>Realized (G)/L</t>
  </si>
  <si>
    <t>Unrealized (G)/L</t>
  </si>
  <si>
    <t>Change in Invests</t>
  </si>
  <si>
    <t>Per Above</t>
  </si>
  <si>
    <t>Proof of Equity Cash Movement</t>
  </si>
  <si>
    <t>Less: cash</t>
  </si>
  <si>
    <r>
      <t xml:space="preserve">Add:  cash </t>
    </r>
    <r>
      <rPr>
        <b/>
        <sz val="12"/>
        <rFont val="Times New Roman"/>
        <family val="1"/>
      </rPr>
      <t>not</t>
    </r>
  </si>
  <si>
    <t>Add:  cash recv'd</t>
  </si>
  <si>
    <t>per change</t>
  </si>
  <si>
    <t>recv'd</t>
  </si>
  <si>
    <t>paid</t>
  </si>
  <si>
    <t>in CY for</t>
  </si>
  <si>
    <t>less contr/distr</t>
  </si>
  <si>
    <t>actual</t>
  </si>
  <si>
    <t>in capital</t>
  </si>
  <si>
    <t>in PY for CY</t>
  </si>
  <si>
    <t>in CY for PY</t>
  </si>
  <si>
    <t>in CY</t>
  </si>
  <si>
    <t xml:space="preserve"> subsequent year</t>
  </si>
  <si>
    <t>of investments</t>
  </si>
  <si>
    <t>cash movement</t>
  </si>
  <si>
    <t>subs</t>
  </si>
  <si>
    <r>
      <t>Sum(</t>
    </r>
    <r>
      <rPr>
        <b/>
        <sz val="12"/>
        <color indexed="10"/>
        <rFont val="Times New Roman"/>
        <family val="1"/>
      </rPr>
      <t>a</t>
    </r>
    <r>
      <rPr>
        <sz val="12"/>
        <rFont val="Times New Roman"/>
        <family val="1"/>
      </rPr>
      <t>)=</t>
    </r>
  </si>
  <si>
    <t>distr</t>
  </si>
  <si>
    <t>STATEMENT OF CASH FLOWS - SUPPLEMENTAL WORKSHEET FOR CHANGES IN INVESTMENTS</t>
  </si>
  <si>
    <t>FOR THE YEAR ENDED 12/31/20XX</t>
  </si>
  <si>
    <t>LONG POSITIONS:</t>
  </si>
  <si>
    <t>Cost of investments in securities at 12/31/20XX</t>
  </si>
  <si>
    <t>Add:  Cash paid for purchases of investments</t>
  </si>
  <si>
    <t>To CF Worksheet</t>
  </si>
  <si>
    <t>Subtract:  Proceeds received from sale of investments</t>
  </si>
  <si>
    <t>Add (subtract):  Realized gains (losses) from long positions</t>
  </si>
  <si>
    <t>Cost of investments in securities at 12/31/XX per computation</t>
  </si>
  <si>
    <t>Cost of investments in securities at 12/31/XX per trial balance</t>
  </si>
  <si>
    <t>SHORT POSITIONS:</t>
  </si>
  <si>
    <t>Proceeds from securities sold short at 12/31/20XX (enter as negative amount)</t>
  </si>
  <si>
    <t>Add:  Cash paid for purchases of securities sold short (i.e. short covers)</t>
  </si>
  <si>
    <t>Subtract:  Proceeds received from securities sold short</t>
  </si>
  <si>
    <t>Add (subtract):  Realized gains (losses) from short positions</t>
  </si>
  <si>
    <t>Proceeds from securities sold short at 12/31/XX per computation</t>
  </si>
  <si>
    <t>Proceeds from securities sold short at 12/31/XX per trial balance (enter as negative)</t>
  </si>
  <si>
    <t>Cash denominated in foreign currencies (cost of $____)</t>
  </si>
  <si>
    <t>Collateral posted with counterparties for derivative contracts</t>
  </si>
  <si>
    <t>Cash and cash equivalents (including restricted cash)</t>
  </si>
  <si>
    <t>Net Decrease in Cash and Cash Equivalents (including restricted cash)</t>
  </si>
  <si>
    <t>Cash and Cash Equivalents (including restricted cash) - January 1, 20XX</t>
  </si>
  <si>
    <t>Cash and Cash Equivalents (including restricted cash) - December 31, 20XX</t>
  </si>
  <si>
    <t>At December 31, 20XX, the amounts included in cash and cash equivalents (including restricted cash)</t>
  </si>
  <si>
    <t>include the following:</t>
  </si>
  <si>
    <t>Total cash and cash equivalents (including restricted 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</si>
</sst>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#,##0;\-\-"/>
    <numFmt numFmtId="165" formatCode="_(* #,##0_);_(* \(#,##0\);_(* &quot;-&quot;??_);_(@_)"/>
    <numFmt numFmtId="166" formatCode="mm/dd/yyyy"/>
    <numFmt numFmtId="167" formatCode="mmmm\ d\,\ yyyy"/>
    <numFmt numFmtId="168" formatCode="_(&quot;$&quot;* #,##0_);_(&quot;$&quot;* \(#,##0\);_(&quot;$&quot;* &quot;-&quot;??_);_(@_)"/>
    <numFmt numFmtId="169" formatCode="_(* #,##0_);_(* \(#,##0\);_(* &quot;--&quot;_);_(@_)"/>
    <numFmt numFmtId="170" formatCode="_(&quot;$&quot;* #,##0_);_(&quot;$&quot;* \(#,##0\);_(&quot;$&quot;* &quot;--&quot;_);_(@_)"/>
    <numFmt numFmtId="171" formatCode="_(* #,##0_);[Red]_(* \(#,##0\);_(* &quot;-      &quot;_);_(@_)"/>
    <numFmt numFmtId="172" formatCode="_(* #,##0_);_(* \(#,##0\);_(* &quot; &quot;_);_(@_)"/>
    <numFmt numFmtId="173" formatCode="[$-409]mmmm\ d\,\ yyyy;@"/>
    <numFmt numFmtId="174" formatCode="0.000%"/>
    <numFmt numFmtId="175" formatCode="0.0000%"/>
    <numFmt numFmtId="176" formatCode="mmm\-yyyy"/>
    <numFmt numFmtId="177" formatCode="\ \ \ #;\ \ \ \-#;\ \ \ #;\ \ @"/>
    <numFmt numFmtId="178" formatCode=";;;"/>
    <numFmt numFmtId="179" formatCode="[&gt;1]#,##0.00_);[Red][&lt;=-1]\(#,##0.00\);0.0000%"/>
    <numFmt numFmtId="180" formatCode="0.00000000%"/>
    <numFmt numFmtId="181" formatCode="0.000%\ \ \ \ "/>
    <numFmt numFmtId="182" formatCode="#,##0.000000_)"/>
    <numFmt numFmtId="183" formatCode="0.0"/>
    <numFmt numFmtId="184" formatCode="#,##0.000_);[Red]\(#,##0.000\)"/>
    <numFmt numFmtId="185" formatCode="#,##0.00_)"/>
    <numFmt numFmtId="186" formatCode="[&gt;50]&quot;19&quot;00;&quot;20&quot;00"/>
    <numFmt numFmtId="187" formatCode="_(* #,##0.00_);_(* \(#,##0.00\);_(* &quot;--&quot;_);_(@_)"/>
    <numFmt numFmtId="188" formatCode="#,##0.00%_);\(#,##0.00%\)"/>
  </numFmts>
  <fonts count="48" x14ac:knownFonts="1">
    <font>
      <sz val="12"/>
      <color theme="1"/>
      <name val="Times New Roman"/>
      <family val="2"/>
    </font>
    <font>
      <sz val="12"/>
      <name val="Times New Roman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 val="singleAccounting"/>
      <sz val="12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u val="doubleAccounting"/>
      <sz val="12"/>
      <name val="Times New Roman"/>
      <family val="1"/>
    </font>
    <font>
      <b/>
      <i/>
      <sz val="14"/>
      <color indexed="58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color indexed="2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39"/>
      <name val="Arial"/>
      <family val="2"/>
    </font>
    <font>
      <b/>
      <sz val="12"/>
      <color indexed="10"/>
      <name val="Times New Roman"/>
      <family val="1"/>
    </font>
    <font>
      <i/>
      <sz val="9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b/>
      <sz val="14"/>
      <color theme="1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15"/>
      </patternFill>
    </fill>
    <fill>
      <patternFill patternType="solid">
        <fgColor indexed="21"/>
        <bgColor indexed="15"/>
      </patternFill>
    </fill>
    <fill>
      <patternFill patternType="gray125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9">
    <xf numFmtId="0" fontId="0" fillId="0" borderId="0"/>
    <xf numFmtId="0" fontId="30" fillId="9" borderId="0"/>
    <xf numFmtId="0" fontId="30" fillId="10" borderId="0"/>
    <xf numFmtId="0" fontId="30" fillId="11" borderId="0"/>
    <xf numFmtId="0" fontId="30" fillId="12" borderId="0"/>
    <xf numFmtId="0" fontId="30" fillId="13" borderId="0"/>
    <xf numFmtId="0" fontId="30" fillId="14" borderId="0"/>
    <xf numFmtId="0" fontId="30" fillId="15" borderId="0"/>
    <xf numFmtId="0" fontId="30" fillId="16" borderId="0"/>
    <xf numFmtId="0" fontId="30" fillId="17" borderId="0"/>
    <xf numFmtId="0" fontId="30" fillId="18" borderId="0"/>
    <xf numFmtId="0" fontId="30" fillId="19" borderId="0"/>
    <xf numFmtId="0" fontId="30" fillId="20" borderId="0"/>
    <xf numFmtId="0" fontId="31" fillId="21" borderId="0"/>
    <xf numFmtId="0" fontId="31" fillId="22" borderId="0"/>
    <xf numFmtId="0" fontId="31" fillId="23" borderId="0"/>
    <xf numFmtId="0" fontId="31" fillId="24" borderId="0"/>
    <xf numFmtId="0" fontId="31" fillId="25" borderId="0"/>
    <xf numFmtId="0" fontId="31" fillId="26" borderId="0"/>
    <xf numFmtId="0" fontId="31" fillId="27" borderId="0"/>
    <xf numFmtId="0" fontId="31" fillId="28" borderId="0"/>
    <xf numFmtId="0" fontId="31" fillId="29" borderId="0"/>
    <xf numFmtId="0" fontId="31" fillId="30" borderId="0"/>
    <xf numFmtId="0" fontId="31" fillId="31" borderId="0"/>
    <xf numFmtId="0" fontId="31" fillId="32" borderId="0"/>
    <xf numFmtId="169" fontId="2" fillId="0" borderId="0">
      <protection locked="0"/>
    </xf>
    <xf numFmtId="17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8" fillId="0" borderId="0"/>
    <xf numFmtId="42" fontId="30" fillId="0" borderId="0"/>
    <xf numFmtId="177" fontId="14" fillId="2" borderId="1">
      <alignment vertical="center"/>
    </xf>
    <xf numFmtId="0" fontId="32" fillId="33" borderId="0"/>
    <xf numFmtId="3" fontId="15" fillId="3" borderId="0">
      <alignment horizontal="left"/>
    </xf>
    <xf numFmtId="0" fontId="33" fillId="34" borderId="15"/>
    <xf numFmtId="0" fontId="2" fillId="0" borderId="0">
      <alignment horizontal="left" indent="2"/>
      <protection locked="0"/>
    </xf>
    <xf numFmtId="0" fontId="34" fillId="35" borderId="16"/>
    <xf numFmtId="1" fontId="16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1" fontId="13" fillId="0" borderId="0">
      <alignment horizontal="center"/>
    </xf>
    <xf numFmtId="43" fontId="1" fillId="0" borderId="0"/>
    <xf numFmtId="49" fontId="35" fillId="0" borderId="0">
      <alignment horizontal="center"/>
    </xf>
    <xf numFmtId="44" fontId="1" fillId="0" borderId="0"/>
    <xf numFmtId="14" fontId="16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14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/>
    <xf numFmtId="0" fontId="37" fillId="36" borderId="0"/>
    <xf numFmtId="0" fontId="38" fillId="0" borderId="17"/>
    <xf numFmtId="0" fontId="39" fillId="0" borderId="18"/>
    <xf numFmtId="0" fontId="40" fillId="0" borderId="19"/>
    <xf numFmtId="0" fontId="40" fillId="0" borderId="0"/>
    <xf numFmtId="37" fontId="17" fillId="3" borderId="0"/>
    <xf numFmtId="37" fontId="18" fillId="5" borderId="0">
      <alignment horizontal="center"/>
    </xf>
    <xf numFmtId="37" fontId="19" fillId="5" borderId="2">
      <alignment horizontal="center"/>
    </xf>
    <xf numFmtId="37" fontId="18" fillId="6" borderId="3">
      <alignment horizontal="center"/>
    </xf>
    <xf numFmtId="37" fontId="13" fillId="0" borderId="4">
      <alignment horizontal="centerContinuous"/>
    </xf>
    <xf numFmtId="178" fontId="20" fillId="3" borderId="5">
      <alignment horizontal="center"/>
    </xf>
    <xf numFmtId="0" fontId="2" fillId="0" borderId="0">
      <alignment horizontal="left" indent="1"/>
    </xf>
    <xf numFmtId="0" fontId="41" fillId="37" borderId="15"/>
    <xf numFmtId="40" fontId="21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49" fontId="15" fillId="0" borderId="6">
      <alignment vertical="center"/>
      <protection locked="0"/>
    </xf>
    <xf numFmtId="179" fontId="21" fillId="0" borderId="3">
      <alignment vertical="center"/>
      <protection locked="0"/>
    </xf>
    <xf numFmtId="38" fontId="16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38" fontId="13" fillId="0" borderId="6">
      <alignment horizontal="center"/>
      <protection locked="0"/>
    </xf>
    <xf numFmtId="49" fontId="21" fillId="0" borderId="3">
      <alignment horizontal="center" vertical="center"/>
      <protection locked="0"/>
    </xf>
    <xf numFmtId="176" fontId="22" fillId="0" borderId="6">
      <alignment horizontal="center"/>
      <protection locked="0"/>
    </xf>
    <xf numFmtId="1" fontId="21" fillId="0" borderId="3">
      <protection locked="0"/>
    </xf>
    <xf numFmtId="40" fontId="21" fillId="0" borderId="7">
      <alignment vertical="center"/>
      <protection locked="0"/>
    </xf>
    <xf numFmtId="174" fontId="15" fillId="0" borderId="6">
      <protection locked="0"/>
    </xf>
    <xf numFmtId="175" fontId="21" fillId="0" borderId="6">
      <protection locked="0"/>
    </xf>
    <xf numFmtId="180" fontId="21" fillId="0" borderId="6">
      <protection locked="0"/>
    </xf>
    <xf numFmtId="181" fontId="21" fillId="0" borderId="6">
      <protection locked="0"/>
    </xf>
    <xf numFmtId="40" fontId="21" fillId="0" borderId="3">
      <alignment vertical="center"/>
      <protection locked="0"/>
    </xf>
    <xf numFmtId="182" fontId="21" fillId="0" borderId="8">
      <alignment vertical="center"/>
      <protection locked="0"/>
    </xf>
    <xf numFmtId="2" fontId="21" fillId="3" borderId="3"/>
    <xf numFmtId="49" fontId="22" fillId="0" borderId="6">
      <alignment horizontal="center" vertical="center"/>
      <protection locked="0"/>
    </xf>
    <xf numFmtId="1" fontId="21" fillId="0" borderId="6">
      <protection locked="0"/>
    </xf>
    <xf numFmtId="37" fontId="16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3" fillId="4" borderId="0"/>
    <xf numFmtId="37" fontId="17" fillId="4" borderId="0"/>
    <xf numFmtId="183" fontId="16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83" fontId="13" fillId="7" borderId="5">
      <alignment horizontal="center"/>
    </xf>
    <xf numFmtId="1" fontId="16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1" fontId="13" fillId="7" borderId="9">
      <alignment horizontal="centerContinuous"/>
    </xf>
    <xf numFmtId="0" fontId="42" fillId="0" borderId="20"/>
    <xf numFmtId="0" fontId="43" fillId="38" borderId="0"/>
    <xf numFmtId="0" fontId="12" fillId="0" borderId="0"/>
    <xf numFmtId="0" fontId="2" fillId="0" borderId="0">
      <protection locked="0"/>
    </xf>
    <xf numFmtId="0" fontId="12" fillId="0" borderId="0"/>
    <xf numFmtId="40" fontId="18" fillId="3" borderId="0"/>
    <xf numFmtId="14" fontId="16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4" fontId="13" fillId="3" borderId="0">
      <alignment horizontal="center"/>
    </xf>
    <xf numFmtId="1" fontId="16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1" fontId="13" fillId="3" borderId="0">
      <alignment horizontal="center"/>
    </xf>
    <xf numFmtId="40" fontId="21" fillId="0" borderId="6">
      <alignment vertical="center"/>
      <protection locked="0"/>
    </xf>
    <xf numFmtId="0" fontId="44" fillId="34" borderId="21"/>
    <xf numFmtId="184" fontId="16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84" fontId="13" fillId="3" borderId="0"/>
    <xf numFmtId="171" fontId="2" fillId="0" borderId="0">
      <protection locked="0"/>
    </xf>
    <xf numFmtId="9" fontId="30" fillId="0" borderId="0"/>
    <xf numFmtId="9" fontId="12" fillId="0" borderId="0"/>
    <xf numFmtId="175" fontId="13" fillId="3" borderId="10"/>
    <xf numFmtId="38" fontId="23" fillId="3" borderId="0">
      <alignment horizontal="center" vertical="center"/>
    </xf>
    <xf numFmtId="49" fontId="45" fillId="0" borderId="0">
      <alignment horizontal="center"/>
    </xf>
    <xf numFmtId="18" fontId="16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18" fontId="13" fillId="7" borderId="11"/>
    <xf numFmtId="49" fontId="6" fillId="0" borderId="0">
      <alignment horizontal="right"/>
      <protection locked="0"/>
    </xf>
    <xf numFmtId="49" fontId="7" fillId="0" borderId="0">
      <alignment horizontal="right"/>
      <protection locked="0"/>
    </xf>
    <xf numFmtId="49" fontId="45" fillId="0" borderId="12">
      <alignment horizontal="center"/>
    </xf>
    <xf numFmtId="49" fontId="7" fillId="0" borderId="4">
      <alignment horizontal="right"/>
      <protection locked="0"/>
    </xf>
    <xf numFmtId="0" fontId="45" fillId="0" borderId="22"/>
    <xf numFmtId="0" fontId="1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40" fontId="13" fillId="3" borderId="10"/>
    <xf numFmtId="182" fontId="16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2" fontId="13" fillId="3" borderId="0"/>
    <xf numFmtId="185" fontId="16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185" fontId="13" fillId="3" borderId="13"/>
    <xf numFmtId="0" fontId="46" fillId="0" borderId="0"/>
    <xf numFmtId="186" fontId="16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186" fontId="13" fillId="3" borderId="1">
      <alignment horizontal="center"/>
    </xf>
    <xf numFmtId="0" fontId="2" fillId="0" borderId="4">
      <alignment horizontal="center"/>
      <protection locked="0"/>
    </xf>
    <xf numFmtId="172" fontId="9" fillId="0" borderId="0"/>
  </cellStyleXfs>
  <cellXfs count="307">
    <xf numFmtId="0" fontId="0" fillId="0" borderId="0" xfId="0"/>
    <xf numFmtId="169" fontId="2" fillId="0" borderId="0" xfId="25">
      <protection locked="0"/>
    </xf>
    <xf numFmtId="170" fontId="1" fillId="0" borderId="0" xfId="26"/>
    <xf numFmtId="170" fontId="8" fillId="0" borderId="0" xfId="31"/>
    <xf numFmtId="0" fontId="2" fillId="0" borderId="0" xfId="37">
      <alignment horizontal="left" indent="2"/>
      <protection locked="0"/>
    </xf>
    <xf numFmtId="49" fontId="35" fillId="0" borderId="0" xfId="56">
      <alignment horizontal="center"/>
    </xf>
    <xf numFmtId="0" fontId="2" fillId="0" borderId="0" xfId="102">
      <alignment horizontal="left" indent="1"/>
    </xf>
    <xf numFmtId="0" fontId="2" fillId="0" borderId="0" xfId="192">
      <protection locked="0"/>
    </xf>
    <xf numFmtId="0" fontId="2" fillId="0" borderId="4" xfId="327">
      <alignment horizontal="center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/>
    <xf numFmtId="165" fontId="2" fillId="0" borderId="0" xfId="55" applyNumberFormat="1" applyFont="1"/>
    <xf numFmtId="165" fontId="3" fillId="0" borderId="0" xfId="55" applyNumberFormat="1" applyFont="1" applyAlignment="1">
      <alignment horizontal="center"/>
    </xf>
    <xf numFmtId="165" fontId="5" fillId="0" borderId="0" xfId="55" applyNumberFormat="1" applyFont="1"/>
    <xf numFmtId="165" fontId="2" fillId="0" borderId="0" xfId="0" applyNumberFormat="1" applyFont="1"/>
    <xf numFmtId="0" fontId="2" fillId="0" borderId="0" xfId="0" applyFont="1"/>
    <xf numFmtId="165" fontId="2" fillId="0" borderId="0" xfId="55" applyNumberFormat="1" applyFont="1"/>
    <xf numFmtId="165" fontId="2" fillId="0" borderId="10" xfId="55" applyNumberFormat="1" applyFont="1" applyBorder="1"/>
    <xf numFmtId="165" fontId="2" fillId="0" borderId="10" xfId="0" applyNumberFormat="1" applyFont="1" applyBorder="1"/>
    <xf numFmtId="165" fontId="5" fillId="0" borderId="0" xfId="55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55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Alignment="1">
      <alignment horizontal="left"/>
    </xf>
    <xf numFmtId="165" fontId="2" fillId="0" borderId="14" xfId="55" applyNumberFormat="1" applyFont="1" applyBorder="1"/>
    <xf numFmtId="167" fontId="2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272" applyAlignment="1">
      <alignment horizontal="left" vertical="center" indent="4"/>
    </xf>
    <xf numFmtId="0" fontId="2" fillId="0" borderId="0" xfId="102" applyAlignment="1">
      <alignment horizontal="left" vertical="center" indent="1"/>
    </xf>
    <xf numFmtId="0" fontId="1" fillId="0" borderId="0" xfId="102" applyFont="1" applyAlignment="1">
      <alignment horizontal="left" vertical="center" indent="1"/>
    </xf>
    <xf numFmtId="37" fontId="2" fillId="0" borderId="0" xfId="0" applyNumberFormat="1" applyFont="1"/>
    <xf numFmtId="0" fontId="3" fillId="0" borderId="0" xfId="0" applyFont="1" applyAlignment="1">
      <alignment horizontal="left" vertical="center"/>
    </xf>
    <xf numFmtId="169" fontId="2" fillId="0" borderId="0" xfId="25" applyAlignment="1">
      <alignment horizontal="left" vertical="center"/>
      <protection locked="0"/>
    </xf>
    <xf numFmtId="37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168" fontId="2" fillId="0" borderId="0" xfId="57" applyNumberFormat="1" applyFont="1" applyAlignment="1">
      <alignment horizontal="left" vertical="center" wrapText="1"/>
    </xf>
    <xf numFmtId="37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70" fontId="1" fillId="0" borderId="0" xfId="26" applyAlignment="1">
      <alignment horizontal="left" vertical="center"/>
    </xf>
    <xf numFmtId="169" fontId="5" fillId="0" borderId="0" xfId="25" applyFont="1" applyAlignment="1">
      <alignment horizontal="left" vertical="center"/>
      <protection locked="0"/>
    </xf>
    <xf numFmtId="0" fontId="2" fillId="0" borderId="0" xfId="0" applyFont="1" applyAlignment="1">
      <alignment vertical="center"/>
    </xf>
    <xf numFmtId="165" fontId="2" fillId="0" borderId="0" xfId="55" applyNumberFormat="1" applyFont="1" applyAlignment="1" applyProtection="1">
      <alignment horizontal="right"/>
      <protection locked="0"/>
    </xf>
    <xf numFmtId="170" fontId="10" fillId="0" borderId="0" xfId="26" applyFont="1"/>
    <xf numFmtId="165" fontId="2" fillId="0" borderId="0" xfId="55" applyNumberFormat="1" applyFont="1" applyAlignment="1">
      <alignment horizontal="left" vertical="center"/>
    </xf>
    <xf numFmtId="169" fontId="5" fillId="8" borderId="0" xfId="25" applyFont="1" applyFill="1" applyAlignment="1">
      <alignment horizontal="left" vertical="center"/>
      <protection locked="0"/>
    </xf>
    <xf numFmtId="169" fontId="5" fillId="0" borderId="0" xfId="25" applyFont="1" applyAlignment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41" fontId="2" fillId="0" borderId="0" xfId="267" applyNumberFormat="1" applyFont="1" applyAlignment="1">
      <alignment horizontal="left"/>
      <protection locked="0"/>
    </xf>
    <xf numFmtId="14" fontId="3" fillId="8" borderId="0" xfId="55" applyNumberFormat="1" applyFont="1" applyFill="1" applyAlignment="1">
      <alignment horizontal="center"/>
    </xf>
    <xf numFmtId="0" fontId="2" fillId="0" borderId="0" xfId="0" applyFont="1"/>
    <xf numFmtId="37" fontId="2" fillId="0" borderId="0" xfId="0" applyNumberFormat="1" applyFont="1" applyAlignment="1">
      <alignment horizontal="right"/>
    </xf>
    <xf numFmtId="165" fontId="2" fillId="0" borderId="0" xfId="55" applyNumberFormat="1" applyFont="1" applyAlignment="1">
      <alignment horizontal="right"/>
    </xf>
    <xf numFmtId="165" fontId="2" fillId="0" borderId="0" xfId="55" applyNumberFormat="1" applyFont="1"/>
    <xf numFmtId="41" fontId="2" fillId="8" borderId="0" xfId="0" applyNumberFormat="1" applyFont="1" applyFill="1"/>
    <xf numFmtId="41" fontId="2" fillId="0" borderId="0" xfId="55" applyNumberFormat="1" applyFont="1"/>
    <xf numFmtId="41" fontId="2" fillId="8" borderId="0" xfId="55" applyNumberFormat="1" applyFont="1" applyFill="1" applyAlignment="1" applyProtection="1">
      <alignment horizontal="right"/>
      <protection locked="0"/>
    </xf>
    <xf numFmtId="41" fontId="2" fillId="8" borderId="0" xfId="0" applyNumberFormat="1" applyFont="1" applyFill="1" applyAlignment="1">
      <alignment horizontal="right"/>
    </xf>
    <xf numFmtId="41" fontId="2" fillId="0" borderId="0" xfId="55" applyNumberFormat="1" applyFont="1" applyAlignment="1" applyProtection="1">
      <alignment horizontal="right"/>
      <protection locked="0"/>
    </xf>
    <xf numFmtId="41" fontId="2" fillId="8" borderId="0" xfId="55" applyNumberFormat="1" applyFont="1" applyFill="1"/>
    <xf numFmtId="41" fontId="2" fillId="0" borderId="0" xfId="55" applyNumberFormat="1" applyFont="1"/>
    <xf numFmtId="41" fontId="2" fillId="0" borderId="5" xfId="0" applyNumberFormat="1" applyFont="1" applyBorder="1"/>
    <xf numFmtId="0" fontId="2" fillId="0" borderId="0" xfId="0" applyFont="1" applyAlignment="1">
      <alignment horizontal="left" vertical="center"/>
    </xf>
    <xf numFmtId="0" fontId="1" fillId="0" borderId="0" xfId="102" applyFont="1" applyAlignment="1">
      <alignment horizontal="left" vertical="center" indent="1"/>
    </xf>
    <xf numFmtId="0" fontId="2" fillId="0" borderId="0" xfId="0" applyFont="1"/>
    <xf numFmtId="170" fontId="1" fillId="0" borderId="0" xfId="26"/>
    <xf numFmtId="43" fontId="2" fillId="0" borderId="0" xfId="37" applyNumberFormat="1" applyAlignment="1">
      <alignment horizontal="left" vertical="center" indent="2"/>
      <protection locked="0"/>
    </xf>
    <xf numFmtId="43" fontId="2" fillId="0" borderId="0" xfId="37" applyNumberFormat="1" applyAlignment="1">
      <alignment horizontal="left" vertical="center" indent="2"/>
      <protection locked="0"/>
    </xf>
    <xf numFmtId="0" fontId="2" fillId="0" borderId="0" xfId="37">
      <alignment horizontal="left" indent="2"/>
      <protection locked="0"/>
    </xf>
    <xf numFmtId="0" fontId="2" fillId="0" borderId="0" xfId="192" applyAlignment="1">
      <alignment horizontal="left" vertical="center"/>
      <protection locked="0"/>
    </xf>
    <xf numFmtId="0" fontId="2" fillId="0" borderId="0" xfId="192" applyAlignment="1">
      <alignment horizontal="right" vertical="center"/>
      <protection locked="0"/>
    </xf>
    <xf numFmtId="0" fontId="3" fillId="0" borderId="0" xfId="192" applyFont="1">
      <protection locked="0"/>
    </xf>
    <xf numFmtId="0" fontId="24" fillId="0" borderId="0" xfId="192" applyFont="1">
      <protection locked="0"/>
    </xf>
    <xf numFmtId="0" fontId="25" fillId="0" borderId="0" xfId="192" applyFont="1">
      <protection locked="0"/>
    </xf>
    <xf numFmtId="165" fontId="5" fillId="0" borderId="0" xfId="55" applyNumberFormat="1" applyFont="1" applyAlignment="1">
      <alignment horizontal="left"/>
    </xf>
    <xf numFmtId="165" fontId="2" fillId="0" borderId="0" xfId="55" applyNumberFormat="1" applyFont="1" applyAlignment="1" applyProtection="1">
      <alignment horizontal="center"/>
      <protection locked="0"/>
    </xf>
    <xf numFmtId="165" fontId="30" fillId="0" borderId="0" xfId="55" applyNumberFormat="1" applyFont="1" applyAlignment="1" applyProtection="1">
      <alignment horizontal="center"/>
      <protection locked="0"/>
    </xf>
    <xf numFmtId="165" fontId="2" fillId="0" borderId="0" xfId="55" applyNumberFormat="1" applyFont="1" applyProtection="1">
      <protection locked="0"/>
    </xf>
    <xf numFmtId="165" fontId="2" fillId="0" borderId="4" xfId="55" applyNumberFormat="1" applyFont="1" applyBorder="1" applyAlignment="1" applyProtection="1">
      <alignment horizontal="center"/>
      <protection locked="0"/>
    </xf>
    <xf numFmtId="165" fontId="30" fillId="0" borderId="4" xfId="55" applyNumberFormat="1" applyFont="1" applyBorder="1" applyAlignment="1" applyProtection="1">
      <alignment horizontal="center"/>
      <protection locked="0"/>
    </xf>
    <xf numFmtId="165" fontId="30" fillId="0" borderId="0" xfId="55" applyNumberFormat="1" applyFont="1" applyProtection="1">
      <protection locked="0"/>
    </xf>
    <xf numFmtId="165" fontId="2" fillId="0" borderId="0" xfId="55" applyNumberFormat="1" applyFont="1" applyProtection="1">
      <protection locked="0"/>
    </xf>
    <xf numFmtId="165" fontId="2" fillId="0" borderId="4" xfId="55" applyNumberFormat="1" applyFont="1" applyBorder="1" applyProtection="1">
      <protection locked="0"/>
    </xf>
    <xf numFmtId="165" fontId="30" fillId="0" borderId="4" xfId="55" applyNumberFormat="1" applyFont="1" applyBorder="1" applyProtection="1">
      <protection locked="0"/>
    </xf>
    <xf numFmtId="165" fontId="5" fillId="0" borderId="0" xfId="55" applyNumberFormat="1" applyFont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170" fontId="1" fillId="0" borderId="0" xfId="26" applyAlignment="1">
      <alignment horizontal="left" vertical="center"/>
    </xf>
    <xf numFmtId="170" fontId="1" fillId="8" borderId="0" xfId="26" applyFill="1" applyAlignment="1">
      <alignment horizontal="left" vertical="center"/>
    </xf>
    <xf numFmtId="169" fontId="1" fillId="8" borderId="0" xfId="26" applyNumberFormat="1" applyFill="1" applyAlignment="1">
      <alignment horizontal="left" vertical="center"/>
    </xf>
    <xf numFmtId="43" fontId="1" fillId="0" borderId="0" xfId="102" applyNumberFormat="1" applyFont="1" applyAlignment="1">
      <alignment horizontal="left" vertical="center" indent="1"/>
    </xf>
    <xf numFmtId="170" fontId="10" fillId="0" borderId="0" xfId="26" applyFont="1"/>
    <xf numFmtId="169" fontId="1" fillId="0" borderId="0" xfId="26" applyNumberFormat="1" applyAlignment="1">
      <alignment horizontal="left" vertical="center"/>
    </xf>
    <xf numFmtId="0" fontId="1" fillId="0" borderId="0" xfId="102" applyFont="1" applyAlignment="1">
      <alignment horizontal="left" vertical="center" indent="2"/>
    </xf>
    <xf numFmtId="165" fontId="26" fillId="0" borderId="0" xfId="55" applyNumberFormat="1" applyFont="1" applyAlignment="1">
      <alignment horizontal="right"/>
    </xf>
    <xf numFmtId="0" fontId="26" fillId="0" borderId="0" xfId="0" applyFont="1" applyAlignment="1">
      <alignment horizontal="right"/>
    </xf>
    <xf numFmtId="165" fontId="26" fillId="0" borderId="10" xfId="55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165" fontId="24" fillId="0" borderId="0" xfId="55" applyNumberFormat="1" applyFont="1" applyAlignment="1">
      <alignment horizontal="right"/>
    </xf>
    <xf numFmtId="0" fontId="2" fillId="0" borderId="0" xfId="0" applyFont="1" applyAlignment="1">
      <alignment horizontal="center"/>
    </xf>
    <xf numFmtId="169" fontId="5" fillId="0" borderId="0" xfId="25" applyFont="1" applyAlignment="1">
      <alignment horizontal="left" vertical="center"/>
      <protection locked="0"/>
    </xf>
    <xf numFmtId="0" fontId="4" fillId="0" borderId="0" xfId="193" applyFont="1" applyAlignment="1">
      <alignment horizontal="left" vertical="center"/>
    </xf>
    <xf numFmtId="165" fontId="4" fillId="0" borderId="0" xfId="55" applyNumberFormat="1" applyFont="1" applyAlignment="1">
      <alignment horizontal="left" vertical="center"/>
    </xf>
    <xf numFmtId="10" fontId="4" fillId="0" borderId="0" xfId="270" applyNumberFormat="1" applyFont="1" applyBorder="1" applyAlignment="1">
      <alignment horizontal="right" vertical="center"/>
      <protection locked="0"/>
    </xf>
    <xf numFmtId="0" fontId="4" fillId="0" borderId="0" xfId="193" applyFont="1" applyAlignment="1">
      <alignment horizontal="right" vertical="center"/>
    </xf>
    <xf numFmtId="170" fontId="27" fillId="0" borderId="0" xfId="26" applyFont="1" applyAlignment="1">
      <alignment horizontal="left" vertical="center"/>
    </xf>
    <xf numFmtId="169" fontId="27" fillId="0" borderId="0" xfId="25" applyFont="1" applyAlignment="1">
      <alignment horizontal="left" vertical="center"/>
      <protection locked="0"/>
    </xf>
    <xf numFmtId="0" fontId="6" fillId="0" borderId="0" xfId="0" applyFont="1"/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270" applyBorder="1" applyAlignment="1">
      <alignment horizontal="right" vertical="center"/>
      <protection locked="0"/>
    </xf>
    <xf numFmtId="49" fontId="7" fillId="0" borderId="0" xfId="268" applyAlignment="1">
      <alignment horizontal="right" vertical="center"/>
      <protection locked="0"/>
    </xf>
    <xf numFmtId="0" fontId="7" fillId="0" borderId="0" xfId="0" applyFont="1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27" fillId="0" borderId="0" xfId="102" applyFont="1" applyAlignment="1">
      <alignment horizontal="left" vertical="center" indent="1"/>
    </xf>
    <xf numFmtId="41" fontId="27" fillId="0" borderId="0" xfId="25" applyNumberFormat="1" applyFont="1" applyAlignment="1">
      <alignment horizontal="left" vertical="center"/>
      <protection locked="0"/>
    </xf>
    <xf numFmtId="0" fontId="27" fillId="0" borderId="0" xfId="102" applyFont="1" applyAlignment="1">
      <alignment horizontal="left" vertical="center" indent="2"/>
    </xf>
    <xf numFmtId="41" fontId="27" fillId="0" borderId="0" xfId="0" applyNumberFormat="1" applyFont="1" applyAlignment="1">
      <alignment horizontal="left" vertical="center"/>
    </xf>
    <xf numFmtId="0" fontId="27" fillId="0" borderId="0" xfId="102" applyFont="1">
      <alignment horizontal="left" indent="1"/>
    </xf>
    <xf numFmtId="41" fontId="27" fillId="0" borderId="0" xfId="57" applyNumberFormat="1" applyFont="1" applyAlignment="1">
      <alignment horizontal="left" vertical="center"/>
    </xf>
    <xf numFmtId="41" fontId="27" fillId="0" borderId="0" xfId="25" applyNumberFormat="1" applyFont="1" applyAlignment="1">
      <alignment horizontal="left" vertical="center"/>
      <protection locked="0"/>
    </xf>
    <xf numFmtId="41" fontId="27" fillId="0" borderId="0" xfId="0" applyNumberFormat="1" applyFont="1" applyAlignment="1">
      <alignment horizontal="left" vertical="center" wrapText="1" indent="2"/>
    </xf>
    <xf numFmtId="41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7" fillId="0" borderId="0" xfId="0" applyFont="1"/>
    <xf numFmtId="0" fontId="6" fillId="0" borderId="0" xfId="267" applyNumberFormat="1" applyAlignment="1">
      <alignment horizontal="right" vertical="center"/>
      <protection locked="0"/>
    </xf>
    <xf numFmtId="49" fontId="6" fillId="0" borderId="0" xfId="267" applyAlignment="1">
      <alignment horizontal="right" vertical="center"/>
      <protection locked="0"/>
    </xf>
    <xf numFmtId="0" fontId="7" fillId="0" borderId="0" xfId="193" applyFont="1" applyAlignment="1">
      <alignment horizontal="right" vertical="center"/>
    </xf>
    <xf numFmtId="165" fontId="7" fillId="0" borderId="0" xfId="55" applyNumberFormat="1" applyFont="1" applyAlignment="1">
      <alignment horizontal="right" vertical="center"/>
    </xf>
    <xf numFmtId="0" fontId="4" fillId="0" borderId="0" xfId="193" applyFont="1" applyAlignment="1">
      <alignment horizontal="left" vertical="center"/>
    </xf>
    <xf numFmtId="165" fontId="4" fillId="0" borderId="0" xfId="55" applyNumberFormat="1" applyFont="1" applyAlignment="1">
      <alignment vertical="center"/>
    </xf>
    <xf numFmtId="0" fontId="4" fillId="0" borderId="0" xfId="193" applyFont="1" applyAlignment="1">
      <alignment vertical="center"/>
    </xf>
    <xf numFmtId="10" fontId="2" fillId="0" borderId="0" xfId="247" applyNumberFormat="1" applyFont="1" applyAlignment="1" applyProtection="1">
      <alignment vertical="center"/>
      <protection locked="0"/>
    </xf>
    <xf numFmtId="10" fontId="4" fillId="0" borderId="0" xfId="55" applyNumberFormat="1" applyFont="1" applyAlignment="1">
      <alignment horizontal="right" vertical="center"/>
    </xf>
    <xf numFmtId="165" fontId="2" fillId="0" borderId="0" xfId="55" applyNumberFormat="1" applyFont="1" applyAlignment="1">
      <alignment vertical="center"/>
    </xf>
    <xf numFmtId="42" fontId="2" fillId="0" borderId="0" xfId="25" applyNumberFormat="1" applyAlignment="1">
      <alignment horizontal="left" vertical="center"/>
      <protection locked="0"/>
    </xf>
    <xf numFmtId="169" fontId="2" fillId="0" borderId="0" xfId="25" applyAlignment="1">
      <alignment horizontal="left" vertical="center"/>
      <protection locked="0"/>
    </xf>
    <xf numFmtId="165" fontId="4" fillId="0" borderId="0" xfId="55" applyNumberFormat="1" applyFont="1" applyAlignment="1">
      <alignment vertical="center"/>
    </xf>
    <xf numFmtId="169" fontId="5" fillId="0" borderId="0" xfId="25" applyFont="1" applyAlignment="1">
      <alignment vertical="center"/>
      <protection locked="0"/>
    </xf>
    <xf numFmtId="170" fontId="2" fillId="0" borderId="0" xfId="26" applyFont="1" applyAlignment="1">
      <alignment horizontal="left" vertical="center"/>
    </xf>
    <xf numFmtId="169" fontId="5" fillId="0" borderId="0" xfId="25" applyFont="1">
      <protection locked="0"/>
    </xf>
    <xf numFmtId="165" fontId="2" fillId="0" borderId="0" xfId="55" applyNumberFormat="1" applyFont="1" applyAlignment="1">
      <alignment horizontal="left" vertical="center"/>
    </xf>
    <xf numFmtId="165" fontId="2" fillId="0" borderId="0" xfId="55" applyNumberFormat="1" applyFont="1" applyAlignment="1">
      <alignment vertical="center"/>
    </xf>
    <xf numFmtId="0" fontId="2" fillId="0" borderId="0" xfId="193" applyFont="1" applyAlignment="1">
      <alignment horizontal="left" vertical="center"/>
    </xf>
    <xf numFmtId="10" fontId="2" fillId="0" borderId="0" xfId="247" applyNumberFormat="1" applyFont="1" applyAlignment="1" applyProtection="1">
      <alignment horizontal="right" vertical="center"/>
      <protection locked="0"/>
    </xf>
    <xf numFmtId="0" fontId="2" fillId="0" borderId="0" xfId="193" applyFont="1" applyAlignment="1">
      <alignment vertical="center"/>
    </xf>
    <xf numFmtId="10" fontId="2" fillId="0" borderId="0" xfId="247" applyNumberFormat="1" applyFont="1" applyAlignment="1" applyProtection="1">
      <alignment vertical="center"/>
      <protection locked="0"/>
    </xf>
    <xf numFmtId="0" fontId="3" fillId="0" borderId="0" xfId="193" applyFont="1" applyAlignment="1">
      <alignment horizontal="left" vertical="center"/>
    </xf>
    <xf numFmtId="10" fontId="2" fillId="0" borderId="0" xfId="55" applyNumberFormat="1" applyFont="1" applyAlignment="1">
      <alignment horizontal="right" vertical="center"/>
    </xf>
    <xf numFmtId="0" fontId="11" fillId="0" borderId="0" xfId="193" applyFont="1" applyAlignment="1">
      <alignment horizontal="left" vertical="center"/>
    </xf>
    <xf numFmtId="170" fontId="2" fillId="0" borderId="0" xfId="26" applyFont="1" applyAlignment="1">
      <alignment vertical="center"/>
    </xf>
    <xf numFmtId="165" fontId="2" fillId="0" borderId="0" xfId="55" applyNumberFormat="1" applyFont="1" applyAlignment="1">
      <alignment horizontal="left" vertical="center" wrapText="1"/>
    </xf>
    <xf numFmtId="0" fontId="2" fillId="0" borderId="0" xfId="193" applyFont="1" applyAlignment="1">
      <alignment horizontal="left" vertical="center"/>
    </xf>
    <xf numFmtId="170" fontId="2" fillId="0" borderId="0" xfId="26" applyFont="1" applyAlignment="1">
      <alignment vertical="center"/>
    </xf>
    <xf numFmtId="0" fontId="2" fillId="0" borderId="0" xfId="102" applyAlignment="1">
      <alignment horizontal="left" vertical="center" indent="1"/>
    </xf>
    <xf numFmtId="0" fontId="2" fillId="0" borderId="0" xfId="102" applyAlignment="1">
      <alignment horizontal="left" vertical="center" indent="1"/>
    </xf>
    <xf numFmtId="10" fontId="5" fillId="0" borderId="0" xfId="25" applyNumberFormat="1" applyFont="1" applyAlignment="1">
      <alignment horizontal="right" vertical="center"/>
      <protection locked="0"/>
    </xf>
    <xf numFmtId="10" fontId="2" fillId="0" borderId="0" xfId="55" applyNumberFormat="1" applyFont="1" applyAlignment="1">
      <alignment horizontal="right" vertical="center"/>
    </xf>
    <xf numFmtId="43" fontId="2" fillId="0" borderId="0" xfId="193" applyNumberFormat="1" applyFont="1" applyAlignment="1">
      <alignment horizontal="left" vertical="center"/>
    </xf>
    <xf numFmtId="43" fontId="2" fillId="0" borderId="0" xfId="193" applyNumberFormat="1" applyFont="1" applyAlignment="1">
      <alignment horizontal="left" vertical="center"/>
    </xf>
    <xf numFmtId="10" fontId="5" fillId="0" borderId="0" xfId="25" applyNumberFormat="1" applyFont="1" applyAlignment="1">
      <alignment horizontal="right" vertical="center"/>
      <protection locked="0"/>
    </xf>
    <xf numFmtId="10" fontId="2" fillId="0" borderId="0" xfId="26" applyNumberFormat="1" applyFont="1" applyAlignment="1">
      <alignment horizontal="right" vertical="center"/>
    </xf>
    <xf numFmtId="0" fontId="2" fillId="0" borderId="0" xfId="193" applyFont="1" applyAlignment="1">
      <alignment vertical="center"/>
    </xf>
    <xf numFmtId="170" fontId="5" fillId="0" borderId="0" xfId="26" applyFont="1" applyAlignment="1">
      <alignment vertical="center"/>
    </xf>
    <xf numFmtId="0" fontId="2" fillId="0" borderId="0" xfId="0" applyFont="1"/>
    <xf numFmtId="0" fontId="0" fillId="0" borderId="0" xfId="0"/>
    <xf numFmtId="164" fontId="2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center" wrapText="1"/>
    </xf>
    <xf numFmtId="169" fontId="27" fillId="0" borderId="0" xfId="26" applyNumberFormat="1" applyFont="1" applyAlignment="1">
      <alignment horizontal="left" vertical="center"/>
    </xf>
    <xf numFmtId="0" fontId="27" fillId="0" borderId="0" xfId="0" applyFont="1"/>
    <xf numFmtId="0" fontId="27" fillId="0" borderId="0" xfId="37" applyFont="1">
      <alignment horizontal="left" indent="2"/>
      <protection locked="0"/>
    </xf>
    <xf numFmtId="0" fontId="27" fillId="0" borderId="0" xfId="37" applyFont="1">
      <alignment horizontal="left" indent="2"/>
      <protection locked="0"/>
    </xf>
    <xf numFmtId="170" fontId="8" fillId="0" borderId="0" xfId="26" applyFont="1"/>
    <xf numFmtId="0" fontId="0" fillId="0" borderId="0" xfId="0" applyAlignment="1">
      <alignment horizontal="left" vertical="center"/>
    </xf>
    <xf numFmtId="49" fontId="1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left" vertical="center"/>
    </xf>
    <xf numFmtId="38" fontId="2" fillId="0" borderId="0" xfId="0" applyNumberFormat="1" applyFont="1" applyAlignment="1">
      <alignment horizontal="left" vertical="center"/>
    </xf>
    <xf numFmtId="37" fontId="0" fillId="0" borderId="0" xfId="0" applyNumberFormat="1"/>
    <xf numFmtId="165" fontId="3" fillId="0" borderId="0" xfId="55" applyNumberFormat="1" applyFont="1" applyAlignment="1">
      <alignment horizontal="left" vertical="center"/>
    </xf>
    <xf numFmtId="0" fontId="1" fillId="0" borderId="0" xfId="272" applyAlignment="1">
      <alignment horizontal="left" vertical="center" indent="4"/>
    </xf>
    <xf numFmtId="167" fontId="2" fillId="0" borderId="0" xfId="102" applyNumberFormat="1" applyAlignment="1">
      <alignment horizontal="left" vertical="center" indent="1"/>
    </xf>
    <xf numFmtId="169" fontId="2" fillId="0" borderId="0" xfId="25" applyAlignment="1">
      <alignment horizontal="left" vertical="center"/>
      <protection locked="0"/>
    </xf>
    <xf numFmtId="165" fontId="2" fillId="0" borderId="0" xfId="55" applyNumberFormat="1" applyFont="1" applyAlignment="1" applyProtection="1">
      <alignment horizontal="left" vertical="center"/>
      <protection locked="0"/>
    </xf>
    <xf numFmtId="165" fontId="5" fillId="0" borderId="0" xfId="55" applyNumberFormat="1" applyFont="1" applyAlignment="1" applyProtection="1">
      <alignment horizontal="left" vertical="center"/>
      <protection locked="0"/>
    </xf>
    <xf numFmtId="39" fontId="2" fillId="0" borderId="0" xfId="0" applyNumberFormat="1" applyFont="1" applyAlignment="1">
      <alignment horizontal="left" vertical="center"/>
    </xf>
    <xf numFmtId="170" fontId="8" fillId="0" borderId="0" xfId="3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" fillId="0" borderId="0" xfId="102" applyAlignment="1">
      <alignment horizontal="left" vertical="center" indent="2"/>
    </xf>
    <xf numFmtId="0" fontId="2" fillId="39" borderId="0" xfId="102" applyFill="1" applyAlignment="1">
      <alignment horizontal="left" vertical="center" indent="1"/>
    </xf>
    <xf numFmtId="170" fontId="27" fillId="39" borderId="0" xfId="26" applyFont="1" applyFill="1" applyAlignment="1">
      <alignment horizontal="left" vertical="center"/>
    </xf>
    <xf numFmtId="169" fontId="27" fillId="39" borderId="0" xfId="25" applyFont="1" applyFill="1" applyAlignment="1">
      <alignment horizontal="left" vertical="center"/>
      <protection locked="0"/>
    </xf>
    <xf numFmtId="169" fontId="5" fillId="39" borderId="0" xfId="25" applyFont="1" applyFill="1" applyAlignment="1">
      <alignment horizontal="left" vertical="center"/>
      <protection locked="0"/>
    </xf>
    <xf numFmtId="170" fontId="1" fillId="39" borderId="0" xfId="26" applyFill="1"/>
    <xf numFmtId="10" fontId="4" fillId="0" borderId="0" xfId="270" applyNumberFormat="1" applyFont="1" applyBorder="1" applyAlignment="1">
      <alignment horizontal="left" vertical="center"/>
      <protection locked="0"/>
    </xf>
    <xf numFmtId="0" fontId="2" fillId="0" borderId="0" xfId="327" applyBorder="1">
      <alignment horizontal="center"/>
      <protection locked="0"/>
    </xf>
    <xf numFmtId="37" fontId="4" fillId="0" borderId="0" xfId="193" applyNumberFormat="1" applyFont="1" applyAlignment="1">
      <alignment vertical="center"/>
    </xf>
    <xf numFmtId="10" fontId="2" fillId="0" borderId="0" xfId="247" applyNumberFormat="1" applyFont="1" applyAlignment="1" applyProtection="1">
      <alignment horizontal="left" vertical="center"/>
      <protection locked="0"/>
    </xf>
    <xf numFmtId="10" fontId="2" fillId="0" borderId="0" xfId="55" applyNumberFormat="1" applyFont="1" applyAlignment="1">
      <alignment horizontal="left" vertical="center"/>
    </xf>
    <xf numFmtId="0" fontId="11" fillId="0" borderId="0" xfId="102" applyFont="1" applyAlignment="1">
      <alignment horizontal="left" vertical="center"/>
    </xf>
    <xf numFmtId="0" fontId="2" fillId="0" borderId="0" xfId="37" applyAlignment="1">
      <alignment horizontal="left" vertical="center"/>
      <protection locked="0"/>
    </xf>
    <xf numFmtId="10" fontId="2" fillId="0" borderId="0" xfId="25" applyNumberFormat="1" applyAlignment="1">
      <alignment horizontal="left" vertical="center"/>
      <protection locked="0"/>
    </xf>
    <xf numFmtId="187" fontId="2" fillId="0" borderId="0" xfId="26" applyNumberFormat="1" applyFont="1" applyAlignment="1">
      <alignment horizontal="left" vertical="center"/>
    </xf>
    <xf numFmtId="0" fontId="2" fillId="0" borderId="0" xfId="37" applyAlignment="1">
      <alignment horizontal="left" vertical="center"/>
      <protection locked="0"/>
    </xf>
    <xf numFmtId="169" fontId="5" fillId="0" borderId="0" xfId="25" applyFont="1">
      <protection locked="0"/>
    </xf>
    <xf numFmtId="169" fontId="2" fillId="0" borderId="0" xfId="26" applyNumberFormat="1" applyFont="1" applyAlignment="1">
      <alignment vertical="center"/>
    </xf>
    <xf numFmtId="187" fontId="5" fillId="0" borderId="0" xfId="26" applyNumberFormat="1" applyFont="1" applyAlignment="1">
      <alignment horizontal="left" vertical="center"/>
    </xf>
    <xf numFmtId="0" fontId="2" fillId="0" borderId="0" xfId="272" applyFont="1" applyAlignment="1">
      <alignment horizontal="left" vertical="center"/>
    </xf>
    <xf numFmtId="10" fontId="2" fillId="0" borderId="0" xfId="25" applyNumberFormat="1" applyAlignment="1">
      <alignment horizontal="left" vertical="center"/>
      <protection locked="0"/>
    </xf>
    <xf numFmtId="10" fontId="2" fillId="0" borderId="0" xfId="55" applyNumberFormat="1" applyFont="1" applyAlignment="1">
      <alignment horizontal="left" vertical="center"/>
    </xf>
    <xf numFmtId="0" fontId="2" fillId="0" borderId="0" xfId="272" applyFont="1" applyAlignment="1">
      <alignment horizontal="left" vertical="center"/>
    </xf>
    <xf numFmtId="187" fontId="5" fillId="0" borderId="0" xfId="26" applyNumberFormat="1" applyFont="1" applyAlignment="1">
      <alignment vertical="center"/>
    </xf>
    <xf numFmtId="170" fontId="8" fillId="0" borderId="0" xfId="31"/>
    <xf numFmtId="169" fontId="8" fillId="0" borderId="0" xfId="25" applyFont="1">
      <protection locked="0"/>
    </xf>
    <xf numFmtId="10" fontId="5" fillId="0" borderId="0" xfId="25" applyNumberFormat="1" applyFont="1" applyAlignment="1">
      <alignment horizontal="left" vertical="center"/>
      <protection locked="0"/>
    </xf>
    <xf numFmtId="187" fontId="2" fillId="0" borderId="0" xfId="26" applyNumberFormat="1" applyFont="1" applyAlignment="1">
      <alignment vertical="center"/>
    </xf>
    <xf numFmtId="187" fontId="2" fillId="0" borderId="0" xfId="26" applyNumberFormat="1" applyFont="1" applyAlignment="1">
      <alignment vertical="center"/>
    </xf>
    <xf numFmtId="188" fontId="2" fillId="0" borderId="0" xfId="25" applyNumberFormat="1" applyAlignment="1">
      <alignment horizontal="left" vertical="center"/>
      <protection locked="0"/>
    </xf>
    <xf numFmtId="0" fontId="29" fillId="0" borderId="0" xfId="193" applyFont="1" applyAlignment="1">
      <alignment horizontal="left" vertical="center"/>
    </xf>
    <xf numFmtId="0" fontId="29" fillId="0" borderId="0" xfId="193" applyFont="1" applyAlignment="1">
      <alignment horizontal="right" vertical="center"/>
    </xf>
    <xf numFmtId="165" fontId="29" fillId="0" borderId="0" xfId="55" applyNumberFormat="1" applyFont="1" applyAlignment="1">
      <alignment vertical="center"/>
    </xf>
    <xf numFmtId="10" fontId="29" fillId="0" borderId="0" xfId="270" applyNumberFormat="1" applyFont="1" applyBorder="1" applyAlignment="1">
      <alignment horizontal="right" vertical="center"/>
      <protection locked="0"/>
    </xf>
    <xf numFmtId="10" fontId="29" fillId="0" borderId="0" xfId="270" applyNumberFormat="1" applyFont="1" applyBorder="1" applyAlignment="1">
      <alignment horizontal="left" vertical="center"/>
      <protection locked="0"/>
    </xf>
    <xf numFmtId="0" fontId="29" fillId="0" borderId="0" xfId="191" applyFont="1" applyAlignment="1">
      <alignment horizontal="center" vertical="center"/>
    </xf>
    <xf numFmtId="10" fontId="29" fillId="0" borderId="0" xfId="191" applyNumberFormat="1" applyFont="1" applyAlignment="1">
      <alignment horizontal="right" vertical="center"/>
    </xf>
    <xf numFmtId="10" fontId="29" fillId="0" borderId="0" xfId="191" applyNumberFormat="1" applyFont="1" applyAlignment="1">
      <alignment horizontal="left" vertical="center"/>
    </xf>
    <xf numFmtId="0" fontId="2" fillId="0" borderId="0" xfId="191" applyFont="1" applyAlignment="1">
      <alignment horizontal="center" vertical="center"/>
    </xf>
    <xf numFmtId="165" fontId="2" fillId="0" borderId="0" xfId="5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5" fillId="0" borderId="0" xfId="25" applyNumberFormat="1" applyFont="1" applyAlignment="1">
      <alignment horizontal="left" vertical="center"/>
      <protection locked="0"/>
    </xf>
    <xf numFmtId="10" fontId="3" fillId="0" borderId="0" xfId="25" applyNumberFormat="1" applyFont="1" applyAlignment="1">
      <alignment horizontal="left" vertical="center"/>
      <protection locked="0"/>
    </xf>
    <xf numFmtId="170" fontId="5" fillId="0" borderId="0" xfId="26" applyFont="1"/>
    <xf numFmtId="169" fontId="2" fillId="0" borderId="0" xfId="26" applyNumberFormat="1" applyFont="1" applyAlignment="1">
      <alignment vertical="center"/>
    </xf>
    <xf numFmtId="169" fontId="5" fillId="0" borderId="0" xfId="25" applyFont="1">
      <protection locked="0"/>
    </xf>
    <xf numFmtId="0" fontId="2" fillId="0" borderId="0" xfId="272" applyFont="1" applyAlignment="1">
      <alignment horizontal="left" vertical="center" indent="1"/>
    </xf>
    <xf numFmtId="43" fontId="11" fillId="0" borderId="0" xfId="193" applyNumberFormat="1" applyFont="1" applyAlignment="1">
      <alignment horizontal="left" vertical="center"/>
    </xf>
    <xf numFmtId="43" fontId="2" fillId="0" borderId="0" xfId="193" applyNumberFormat="1" applyFont="1" applyAlignment="1">
      <alignment horizontal="left" vertical="center" indent="1"/>
    </xf>
    <xf numFmtId="10" fontId="2" fillId="0" borderId="0" xfId="26" applyNumberFormat="1" applyFont="1" applyAlignment="1">
      <alignment horizontal="left" vertical="center"/>
    </xf>
    <xf numFmtId="170" fontId="5" fillId="0" borderId="0" xfId="26" applyFont="1" applyAlignment="1">
      <alignment horizontal="left" vertical="center"/>
    </xf>
    <xf numFmtId="187" fontId="2" fillId="0" borderId="0" xfId="26" applyNumberFormat="1" applyFont="1" applyAlignment="1">
      <alignment horizontal="right" vertical="center"/>
    </xf>
    <xf numFmtId="170" fontId="8" fillId="0" borderId="0" xfId="31"/>
    <xf numFmtId="169" fontId="28" fillId="0" borderId="0" xfId="25" applyFont="1" applyAlignment="1">
      <alignment vertical="center"/>
      <protection locked="0"/>
    </xf>
    <xf numFmtId="10" fontId="4" fillId="0" borderId="0" xfId="26" applyNumberFormat="1" applyFont="1" applyAlignment="1">
      <alignment horizontal="left" vertical="center"/>
    </xf>
    <xf numFmtId="10" fontId="4" fillId="0" borderId="0" xfId="55" applyNumberFormat="1" applyFont="1" applyAlignment="1">
      <alignment horizontal="left" vertical="center"/>
    </xf>
    <xf numFmtId="170" fontId="2" fillId="39" borderId="0" xfId="26" applyFont="1" applyFill="1" applyAlignment="1">
      <alignment vertical="center"/>
    </xf>
    <xf numFmtId="169" fontId="2" fillId="39" borderId="0" xfId="25" applyFill="1">
      <protection locked="0"/>
    </xf>
    <xf numFmtId="169" fontId="5" fillId="39" borderId="0" xfId="25" applyFont="1" applyFill="1">
      <protection locked="0"/>
    </xf>
    <xf numFmtId="170" fontId="2" fillId="39" borderId="0" xfId="26" applyFont="1" applyFill="1"/>
    <xf numFmtId="169" fontId="2" fillId="39" borderId="0" xfId="26" applyNumberFormat="1" applyFont="1" applyFill="1" applyAlignment="1">
      <alignment vertical="center"/>
    </xf>
    <xf numFmtId="170" fontId="5" fillId="39" borderId="0" xfId="26" applyFont="1" applyFill="1"/>
    <xf numFmtId="0" fontId="27" fillId="39" borderId="0" xfId="102" applyFont="1" applyFill="1">
      <alignment horizontal="left" indent="1"/>
    </xf>
    <xf numFmtId="170" fontId="27" fillId="39" borderId="0" xfId="26" applyFont="1" applyFill="1" applyAlignment="1">
      <alignment horizontal="left" vertical="center"/>
    </xf>
    <xf numFmtId="169" fontId="27" fillId="39" borderId="0" xfId="25" applyFont="1" applyFill="1" applyAlignment="1">
      <alignment horizontal="left" vertical="center"/>
      <protection locked="0"/>
    </xf>
    <xf numFmtId="169" fontId="5" fillId="39" borderId="0" xfId="25" applyFont="1" applyFill="1" applyAlignment="1">
      <alignment horizontal="left" vertical="center"/>
      <protection locked="0"/>
    </xf>
    <xf numFmtId="169" fontId="2" fillId="39" borderId="0" xfId="25" applyFill="1" applyAlignment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45" fillId="0" borderId="0" xfId="269" applyBorder="1">
      <alignment horizontal="center"/>
    </xf>
    <xf numFmtId="49" fontId="2" fillId="0" borderId="0" xfId="0" applyNumberFormat="1" applyFont="1" applyAlignment="1">
      <alignment horizontal="left" vertical="center"/>
    </xf>
    <xf numFmtId="0" fontId="2" fillId="0" borderId="0" xfId="37">
      <alignment horizontal="left" indent="2"/>
      <protection locked="0"/>
    </xf>
    <xf numFmtId="14" fontId="3" fillId="8" borderId="0" xfId="55" applyNumberFormat="1" applyFont="1" applyFill="1" applyAlignment="1">
      <alignment horizontal="center"/>
    </xf>
    <xf numFmtId="0" fontId="11" fillId="39" borderId="0" xfId="102" applyFont="1" applyFill="1" applyAlignment="1">
      <alignment horizontal="left" vertical="center" indent="1"/>
    </xf>
    <xf numFmtId="0" fontId="2" fillId="39" borderId="0" xfId="37" applyFill="1" applyAlignment="1">
      <alignment horizontal="left" vertical="center" indent="2"/>
      <protection locked="0"/>
    </xf>
    <xf numFmtId="0" fontId="2" fillId="0" borderId="0" xfId="102" applyAlignment="1">
      <alignment horizontal="left" indent="3"/>
    </xf>
    <xf numFmtId="0" fontId="2" fillId="39" borderId="0" xfId="37" applyFill="1" applyAlignment="1">
      <alignment horizontal="left" vertical="center" indent="2"/>
      <protection locked="0"/>
    </xf>
    <xf numFmtId="0" fontId="11" fillId="0" borderId="0" xfId="273" applyFont="1" applyAlignment="1">
      <alignment horizontal="left" vertical="center" indent="4"/>
    </xf>
    <xf numFmtId="0" fontId="2" fillId="0" borderId="0" xfId="273" applyAlignment="1">
      <alignment horizontal="left" vertical="center"/>
    </xf>
    <xf numFmtId="0" fontId="2" fillId="0" borderId="0" xfId="273" applyAlignment="1">
      <alignment horizontal="left" vertical="center"/>
    </xf>
    <xf numFmtId="0" fontId="11" fillId="0" borderId="0" xfId="273" applyFont="1" applyAlignment="1">
      <alignment horizontal="left" vertical="center" indent="5"/>
    </xf>
    <xf numFmtId="0" fontId="2" fillId="0" borderId="0" xfId="102" applyFont="1" applyAlignment="1">
      <alignment horizontal="left" vertical="center" indent="1"/>
    </xf>
    <xf numFmtId="0" fontId="2" fillId="0" borderId="0" xfId="273" applyAlignment="1">
      <alignment horizontal="left" vertical="center" indent="5"/>
    </xf>
    <xf numFmtId="0" fontId="2" fillId="0" borderId="4" xfId="0" applyFont="1" applyBorder="1"/>
    <xf numFmtId="0" fontId="11" fillId="0" borderId="0" xfId="0" applyFont="1"/>
    <xf numFmtId="49" fontId="35" fillId="39" borderId="0" xfId="56" applyFill="1">
      <alignment horizontal="center"/>
    </xf>
    <xf numFmtId="49" fontId="45" fillId="0" borderId="0" xfId="250">
      <alignment horizontal="center"/>
    </xf>
    <xf numFmtId="173" fontId="45" fillId="39" borderId="12" xfId="250" applyNumberFormat="1" applyFill="1" applyBorder="1">
      <alignment horizontal="center"/>
    </xf>
    <xf numFmtId="49" fontId="45" fillId="0" borderId="0" xfId="269" applyBorder="1">
      <alignment horizontal="center"/>
    </xf>
    <xf numFmtId="173" fontId="45" fillId="39" borderId="12" xfId="269" applyNumberFormat="1" applyFill="1">
      <alignment horizontal="center"/>
    </xf>
    <xf numFmtId="0" fontId="2" fillId="0" borderId="0" xfId="327" applyBorder="1">
      <alignment horizontal="center"/>
      <protection locked="0"/>
    </xf>
    <xf numFmtId="0" fontId="2" fillId="0" borderId="4" xfId="327">
      <alignment horizontal="center"/>
      <protection locked="0"/>
    </xf>
    <xf numFmtId="49" fontId="35" fillId="0" borderId="0" xfId="56">
      <alignment horizontal="center"/>
    </xf>
    <xf numFmtId="49" fontId="45" fillId="39" borderId="12" xfId="250" applyFill="1" applyBorder="1">
      <alignment horizontal="center"/>
    </xf>
  </cellXfs>
  <cellStyles count="32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ccounting" xfId="25"/>
    <cellStyle name="Accounting w/ Dollar Sign" xfId="26"/>
    <cellStyle name="Accounting w/ Dollar Sign 2" xfId="27"/>
    <cellStyle name="Accounting w/ Dollar Sign 3" xfId="28"/>
    <cellStyle name="Accounting w/ Dollar Sign 4" xfId="29"/>
    <cellStyle name="Accounting w/ Dollar Sign 5" xfId="30"/>
    <cellStyle name="Accounting w/ Dollar Sign Total" xfId="31"/>
    <cellStyle name="Accounting with Dollar Sign" xfId="32"/>
    <cellStyle name="AlternateInputHeading" xfId="33"/>
    <cellStyle name="Bad" xfId="34" builtinId="27" customBuiltin="1"/>
    <cellStyle name="BridgeToReturn" xfId="35"/>
    <cellStyle name="Calculation" xfId="36" builtinId="22" customBuiltin="1"/>
    <cellStyle name="Cash Flow Indent (4)" xfId="37"/>
    <cellStyle name="Check Cell" xfId="38" builtinId="23" customBuiltin="1"/>
    <cellStyle name="ColumnNumbers" xfId="39"/>
    <cellStyle name="ColumnNumbers 10" xfId="40"/>
    <cellStyle name="ColumnNumbers 11" xfId="41"/>
    <cellStyle name="ColumnNumbers 12" xfId="42"/>
    <cellStyle name="ColumnNumbers 13" xfId="43"/>
    <cellStyle name="ColumnNumbers 14" xfId="44"/>
    <cellStyle name="ColumnNumbers 15" xfId="45"/>
    <cellStyle name="ColumnNumbers 16" xfId="46"/>
    <cellStyle name="ColumnNumbers 2" xfId="47"/>
    <cellStyle name="ColumnNumbers 3" xfId="48"/>
    <cellStyle name="ColumnNumbers 4" xfId="49"/>
    <cellStyle name="ColumnNumbers 5" xfId="50"/>
    <cellStyle name="ColumnNumbers 6" xfId="51"/>
    <cellStyle name="ColumnNumbers 7" xfId="52"/>
    <cellStyle name="ColumnNumbers 8" xfId="53"/>
    <cellStyle name="ColumnNumbers 9" xfId="54"/>
    <cellStyle name="Comma" xfId="55" builtinId="3"/>
    <cellStyle name="Company Name" xfId="56"/>
    <cellStyle name="Currency" xfId="57" builtinId="4"/>
    <cellStyle name="Date" xfId="58"/>
    <cellStyle name="Date 10" xfId="59"/>
    <cellStyle name="Date 11" xfId="60"/>
    <cellStyle name="Date 12" xfId="61"/>
    <cellStyle name="Date 13" xfId="62"/>
    <cellStyle name="Date 14" xfId="63"/>
    <cellStyle name="Date 15" xfId="64"/>
    <cellStyle name="Date 16" xfId="65"/>
    <cellStyle name="Date 2" xfId="66"/>
    <cellStyle name="Date 3" xfId="67"/>
    <cellStyle name="Date 4" xfId="68"/>
    <cellStyle name="Date 5" xfId="69"/>
    <cellStyle name="Date 6" xfId="70"/>
    <cellStyle name="Date 7" xfId="71"/>
    <cellStyle name="Date 8" xfId="72"/>
    <cellStyle name="Date 9" xfId="73"/>
    <cellStyle name="Descriptions" xfId="74"/>
    <cellStyle name="Descriptions 10" xfId="75"/>
    <cellStyle name="Descriptions 11" xfId="76"/>
    <cellStyle name="Descriptions 12" xfId="77"/>
    <cellStyle name="Descriptions 13" xfId="78"/>
    <cellStyle name="Descriptions 14" xfId="79"/>
    <cellStyle name="Descriptions 15" xfId="80"/>
    <cellStyle name="Descriptions 16" xfId="81"/>
    <cellStyle name="Descriptions 2" xfId="82"/>
    <cellStyle name="Descriptions 3" xfId="83"/>
    <cellStyle name="Descriptions 4" xfId="84"/>
    <cellStyle name="Descriptions 5" xfId="85"/>
    <cellStyle name="Descriptions 6" xfId="86"/>
    <cellStyle name="Descriptions 7" xfId="87"/>
    <cellStyle name="Descriptions 8" xfId="88"/>
    <cellStyle name="Descriptions 9" xfId="89"/>
    <cellStyle name="Explanatory Text" xfId="90" builtinId="53" customBuiltin="1"/>
    <cellStyle name="Good" xfId="91" builtinId="26" customBuiltin="1"/>
    <cellStyle name="Heading 1" xfId="92" builtinId="16" customBuiltin="1"/>
    <cellStyle name="Heading 2" xfId="93" builtinId="17" customBuiltin="1"/>
    <cellStyle name="Heading 3" xfId="94" builtinId="18" customBuiltin="1"/>
    <cellStyle name="Heading 4" xfId="95" builtinId="19" customBuiltin="1"/>
    <cellStyle name="Heading1" xfId="96"/>
    <cellStyle name="Heading2" xfId="97"/>
    <cellStyle name="Heading2Blue" xfId="98"/>
    <cellStyle name="Heading2Shaded" xfId="99"/>
    <cellStyle name="Heading3" xfId="100"/>
    <cellStyle name="Hidden" xfId="101"/>
    <cellStyle name="Indent" xfId="102"/>
    <cellStyle name="Input" xfId="103" builtinId="20" customBuiltin="1"/>
    <cellStyle name="InputCell" xfId="104"/>
    <cellStyle name="InputCell105Characters" xfId="105"/>
    <cellStyle name="InputCell10Characters" xfId="106"/>
    <cellStyle name="InputCell20Characters" xfId="107"/>
    <cellStyle name="InputCell2Characters" xfId="108"/>
    <cellStyle name="InputCell35Characters" xfId="109"/>
    <cellStyle name="InputCellAmtOrPct" xfId="110"/>
    <cellStyle name="InputCellCentered" xfId="111"/>
    <cellStyle name="InputCellCentered 10" xfId="112"/>
    <cellStyle name="InputCellCentered 11" xfId="113"/>
    <cellStyle name="InputCellCentered 12" xfId="114"/>
    <cellStyle name="InputCellCentered 13" xfId="115"/>
    <cellStyle name="InputCellCentered 14" xfId="116"/>
    <cellStyle name="InputCellCentered 15" xfId="117"/>
    <cellStyle name="InputCellCentered 16" xfId="118"/>
    <cellStyle name="InputCellCentered 2" xfId="119"/>
    <cellStyle name="InputCellCentered 3" xfId="120"/>
    <cellStyle name="InputCellCentered 4" xfId="121"/>
    <cellStyle name="InputCellCentered 5" xfId="122"/>
    <cellStyle name="InputCellCentered 6" xfId="123"/>
    <cellStyle name="InputCellCentered 7" xfId="124"/>
    <cellStyle name="InputCellCentered 8" xfId="125"/>
    <cellStyle name="InputCellCentered 9" xfId="126"/>
    <cellStyle name="InputCellCorN" xfId="127"/>
    <cellStyle name="InputCellDate" xfId="128"/>
    <cellStyle name="InputCellGeneral" xfId="129"/>
    <cellStyle name="InputCellNegative" xfId="130"/>
    <cellStyle name="InputCellPercent" xfId="131"/>
    <cellStyle name="InputCellPercent4Places" xfId="132"/>
    <cellStyle name="InputCellPercent8Places" xfId="133"/>
    <cellStyle name="InputCellPercentwSpaces" xfId="134"/>
    <cellStyle name="InputCellPerfInput" xfId="135"/>
    <cellStyle name="InputCellUnits" xfId="136"/>
    <cellStyle name="InputCellViewOnly" xfId="137"/>
    <cellStyle name="InputCellYorN" xfId="138"/>
    <cellStyle name="InputCompleteWD" xfId="139"/>
    <cellStyle name="InputDescriptions" xfId="140"/>
    <cellStyle name="InputDescriptions 10" xfId="141"/>
    <cellStyle name="InputDescriptions 11" xfId="142"/>
    <cellStyle name="InputDescriptions 12" xfId="143"/>
    <cellStyle name="InputDescriptions 13" xfId="144"/>
    <cellStyle name="InputDescriptions 14" xfId="145"/>
    <cellStyle name="InputDescriptions 15" xfId="146"/>
    <cellStyle name="InputDescriptions 16" xfId="147"/>
    <cellStyle name="InputDescriptions 2" xfId="148"/>
    <cellStyle name="InputDescriptions 3" xfId="149"/>
    <cellStyle name="InputDescriptions 4" xfId="150"/>
    <cellStyle name="InputDescriptions 5" xfId="151"/>
    <cellStyle name="InputDescriptions 6" xfId="152"/>
    <cellStyle name="InputDescriptions 7" xfId="153"/>
    <cellStyle name="InputDescriptions 8" xfId="154"/>
    <cellStyle name="InputDescriptions 9" xfId="155"/>
    <cellStyle name="InputHeading1" xfId="156"/>
    <cellStyle name="LightShadingLife" xfId="157"/>
    <cellStyle name="LightShadingLife 10" xfId="158"/>
    <cellStyle name="LightShadingLife 11" xfId="159"/>
    <cellStyle name="LightShadingLife 12" xfId="160"/>
    <cellStyle name="LightShadingLife 13" xfId="161"/>
    <cellStyle name="LightShadingLife 14" xfId="162"/>
    <cellStyle name="LightShadingLife 15" xfId="163"/>
    <cellStyle name="LightShadingLife 16" xfId="164"/>
    <cellStyle name="LightShadingLife 2" xfId="165"/>
    <cellStyle name="LightShadingLife 3" xfId="166"/>
    <cellStyle name="LightShadingLife 4" xfId="167"/>
    <cellStyle name="LightShadingLife 5" xfId="168"/>
    <cellStyle name="LightShadingLife 6" xfId="169"/>
    <cellStyle name="LightShadingLife 7" xfId="170"/>
    <cellStyle name="LightShadingLife 8" xfId="171"/>
    <cellStyle name="LightShadingLife 9" xfId="172"/>
    <cellStyle name="LightShadingYear" xfId="173"/>
    <cellStyle name="LightShadingYear 10" xfId="174"/>
    <cellStyle name="LightShadingYear 11" xfId="175"/>
    <cellStyle name="LightShadingYear 12" xfId="176"/>
    <cellStyle name="LightShadingYear 13" xfId="177"/>
    <cellStyle name="LightShadingYear 14" xfId="178"/>
    <cellStyle name="LightShadingYear 15" xfId="179"/>
    <cellStyle name="LightShadingYear 16" xfId="180"/>
    <cellStyle name="LightShadingYear 2" xfId="181"/>
    <cellStyle name="LightShadingYear 3" xfId="182"/>
    <cellStyle name="LightShadingYear 4" xfId="183"/>
    <cellStyle name="LightShadingYear 5" xfId="184"/>
    <cellStyle name="LightShadingYear 6" xfId="185"/>
    <cellStyle name="LightShadingYear 7" xfId="186"/>
    <cellStyle name="LightShadingYear 8" xfId="187"/>
    <cellStyle name="LightShadingYear 9" xfId="188"/>
    <cellStyle name="Linked Cell" xfId="189" builtinId="24" customBuiltin="1"/>
    <cellStyle name="Neutral" xfId="190" builtinId="28" customBuiltin="1"/>
    <cellStyle name="Normal" xfId="0" builtinId="0" customBuiltin="1"/>
    <cellStyle name="Normal_{0E1FEF70-D48F-4077-BEC8-B715C818C3F5}" xfId="191"/>
    <cellStyle name="Normal_{DE1737DA-147C-4B20-98CB-05A06F1D860D}" xfId="192"/>
    <cellStyle name="Normal_Schedule for Industry Report" xfId="193"/>
    <cellStyle name="NormalAriel8" xfId="194"/>
    <cellStyle name="NormalDate" xfId="195"/>
    <cellStyle name="NormalDate 10" xfId="196"/>
    <cellStyle name="NormalDate 11" xfId="197"/>
    <cellStyle name="NormalDate 12" xfId="198"/>
    <cellStyle name="NormalDate 13" xfId="199"/>
    <cellStyle name="NormalDate 14" xfId="200"/>
    <cellStyle name="NormalDate 15" xfId="201"/>
    <cellStyle name="NormalDate 16" xfId="202"/>
    <cellStyle name="NormalDate 2" xfId="203"/>
    <cellStyle name="NormalDate 3" xfId="204"/>
    <cellStyle name="NormalDate 4" xfId="205"/>
    <cellStyle name="NormalDate 5" xfId="206"/>
    <cellStyle name="NormalDate 6" xfId="207"/>
    <cellStyle name="NormalDate 7" xfId="208"/>
    <cellStyle name="NormalDate 8" xfId="209"/>
    <cellStyle name="NormalDate 9" xfId="210"/>
    <cellStyle name="NormalNoDecimals" xfId="211"/>
    <cellStyle name="NormalNoDecimals 10" xfId="212"/>
    <cellStyle name="NormalNoDecimals 11" xfId="213"/>
    <cellStyle name="NormalNoDecimals 12" xfId="214"/>
    <cellStyle name="NormalNoDecimals 13" xfId="215"/>
    <cellStyle name="NormalNoDecimals 14" xfId="216"/>
    <cellStyle name="NormalNoDecimals 15" xfId="217"/>
    <cellStyle name="NormalNoDecimals 16" xfId="218"/>
    <cellStyle name="NormalNoDecimals 2" xfId="219"/>
    <cellStyle name="NormalNoDecimals 3" xfId="220"/>
    <cellStyle name="NormalNoDecimals 4" xfId="221"/>
    <cellStyle name="NormalNoDecimals 5" xfId="222"/>
    <cellStyle name="NormalNoDecimals 6" xfId="223"/>
    <cellStyle name="NormalNoDecimals 7" xfId="224"/>
    <cellStyle name="NormalNoDecimals 8" xfId="225"/>
    <cellStyle name="NormalNoDecimals 9" xfId="226"/>
    <cellStyle name="NumericCalc" xfId="227"/>
    <cellStyle name="Output" xfId="228" builtinId="21" customBuiltin="1"/>
    <cellStyle name="OutstandingShares" xfId="229"/>
    <cellStyle name="OutstandingShares 10" xfId="230"/>
    <cellStyle name="OutstandingShares 11" xfId="231"/>
    <cellStyle name="OutstandingShares 12" xfId="232"/>
    <cellStyle name="OutstandingShares 13" xfId="233"/>
    <cellStyle name="OutstandingShares 14" xfId="234"/>
    <cellStyle name="OutstandingShares 15" xfId="235"/>
    <cellStyle name="OutstandingShares 16" xfId="236"/>
    <cellStyle name="OutstandingShares 2" xfId="237"/>
    <cellStyle name="OutstandingShares 3" xfId="238"/>
    <cellStyle name="OutstandingShares 4" xfId="239"/>
    <cellStyle name="OutstandingShares 5" xfId="240"/>
    <cellStyle name="OutstandingShares 6" xfId="241"/>
    <cellStyle name="OutstandingShares 7" xfId="242"/>
    <cellStyle name="OutstandingShares 8" xfId="243"/>
    <cellStyle name="OutstandingShares 9" xfId="244"/>
    <cellStyle name="Parenthesis no underline" xfId="245"/>
    <cellStyle name="Percent" xfId="246" builtinId="5" customBuiltin="1"/>
    <cellStyle name="Percent_{0E1FEF70-D48F-4077-BEC8-B715C818C3F5}" xfId="247"/>
    <cellStyle name="PercentPortfolio" xfId="248"/>
    <cellStyle name="ReportHeadings" xfId="249"/>
    <cellStyle name="Statement" xfId="250"/>
    <cellStyle name="Time" xfId="251"/>
    <cellStyle name="Time 10" xfId="252"/>
    <cellStyle name="Time 11" xfId="253"/>
    <cellStyle name="Time 12" xfId="254"/>
    <cellStyle name="Time 13" xfId="255"/>
    <cellStyle name="Time 14" xfId="256"/>
    <cellStyle name="Time 15" xfId="257"/>
    <cellStyle name="Time 16" xfId="258"/>
    <cellStyle name="Time 2" xfId="259"/>
    <cellStyle name="Time 3" xfId="260"/>
    <cellStyle name="Time 4" xfId="261"/>
    <cellStyle name="Time 5" xfId="262"/>
    <cellStyle name="Time 6" xfId="263"/>
    <cellStyle name="Time 7" xfId="264"/>
    <cellStyle name="Time 8" xfId="265"/>
    <cellStyle name="Time 9" xfId="266"/>
    <cellStyle name="Title - Client Name" xfId="267"/>
    <cellStyle name="Title - Statement Type" xfId="268"/>
    <cellStyle name="Title - Year" xfId="269"/>
    <cellStyle name="Title - Year, Period" xfId="270"/>
    <cellStyle name="Total" xfId="271" builtinId="25" customBuiltin="1"/>
    <cellStyle name="Total Indent" xfId="272"/>
    <cellStyle name="Total Indent 2" xfId="273"/>
    <cellStyle name="Total Indent 3" xfId="274"/>
    <cellStyle name="Total Indent 4" xfId="275"/>
    <cellStyle name="Total Indent 5" xfId="276"/>
    <cellStyle name="Totals" xfId="277"/>
    <cellStyle name="Units" xfId="278"/>
    <cellStyle name="Units 10" xfId="279"/>
    <cellStyle name="Units 11" xfId="280"/>
    <cellStyle name="Units 12" xfId="281"/>
    <cellStyle name="Units 13" xfId="282"/>
    <cellStyle name="Units 14" xfId="283"/>
    <cellStyle name="Units 15" xfId="284"/>
    <cellStyle name="Units 16" xfId="285"/>
    <cellStyle name="Units 2" xfId="286"/>
    <cellStyle name="Units 3" xfId="287"/>
    <cellStyle name="Units 4" xfId="288"/>
    <cellStyle name="Units 5" xfId="289"/>
    <cellStyle name="Units 6" xfId="290"/>
    <cellStyle name="Units 7" xfId="291"/>
    <cellStyle name="Units 8" xfId="292"/>
    <cellStyle name="Units 9" xfId="293"/>
    <cellStyle name="UnitValue" xfId="294"/>
    <cellStyle name="UnitValue 10" xfId="295"/>
    <cellStyle name="UnitValue 11" xfId="296"/>
    <cellStyle name="UnitValue 12" xfId="297"/>
    <cellStyle name="UnitValue 13" xfId="298"/>
    <cellStyle name="UnitValue 14" xfId="299"/>
    <cellStyle name="UnitValue 15" xfId="300"/>
    <cellStyle name="UnitValue 16" xfId="301"/>
    <cellStyle name="UnitValue 2" xfId="302"/>
    <cellStyle name="UnitValue 3" xfId="303"/>
    <cellStyle name="UnitValue 4" xfId="304"/>
    <cellStyle name="UnitValue 5" xfId="305"/>
    <cellStyle name="UnitValue 6" xfId="306"/>
    <cellStyle name="UnitValue 7" xfId="307"/>
    <cellStyle name="UnitValue 8" xfId="308"/>
    <cellStyle name="UnitValue 9" xfId="309"/>
    <cellStyle name="Warning Text" xfId="310" builtinId="11" customBuiltin="1"/>
    <cellStyle name="Year" xfId="311"/>
    <cellStyle name="Year 10" xfId="312"/>
    <cellStyle name="Year 11" xfId="313"/>
    <cellStyle name="Year 12" xfId="314"/>
    <cellStyle name="Year 13" xfId="315"/>
    <cellStyle name="Year 14" xfId="316"/>
    <cellStyle name="Year 15" xfId="317"/>
    <cellStyle name="Year 16" xfId="318"/>
    <cellStyle name="Year 2" xfId="319"/>
    <cellStyle name="Year 3" xfId="320"/>
    <cellStyle name="Year 4" xfId="321"/>
    <cellStyle name="Year 5" xfId="322"/>
    <cellStyle name="Year 6" xfId="323"/>
    <cellStyle name="Year 7" xfId="324"/>
    <cellStyle name="Year 8" xfId="325"/>
    <cellStyle name="Year 9" xfId="326"/>
    <cellStyle name="Year Heading" xfId="327"/>
    <cellStyle name="ZeroCheck" xfId="3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37</xdr:row>
      <xdr:rowOff>0</xdr:rowOff>
    </xdr:from>
    <xdr:to>
      <xdr:col>8</xdr:col>
      <xdr:colOff>152400</xdr:colOff>
      <xdr:row>37</xdr:row>
      <xdr:rowOff>152400</xdr:rowOff>
    </xdr:to>
    <xdr:pic>
      <xdr:nvPicPr>
        <xdr:cNvPr id="1155" name="Picture 3" descr="Agrees to 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44025" y="79152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152400</xdr:colOff>
      <xdr:row>38</xdr:row>
      <xdr:rowOff>152400</xdr:rowOff>
    </xdr:to>
    <xdr:pic>
      <xdr:nvPicPr>
        <xdr:cNvPr id="1156" name="Picture 4" descr="Agrees to G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44025" y="811530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152400</xdr:colOff>
      <xdr:row>40</xdr:row>
      <xdr:rowOff>152400</xdr:rowOff>
    </xdr:to>
    <xdr:pic>
      <xdr:nvPicPr>
        <xdr:cNvPr id="1157" name="Picture 5" descr="Agrees to G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344025" y="85153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zoomScale="85" zoomScaleNormal="85" zoomScaleSheetLayoutView="100" workbookViewId="0">
      <selection activeCell="A16" sqref="A16:B16"/>
    </sheetView>
  </sheetViews>
  <sheetFormatPr defaultColWidth="9" defaultRowHeight="15.5" x14ac:dyDescent="0.35"/>
  <cols>
    <col min="1" max="1" width="49.5" style="57" customWidth="1"/>
    <col min="2" max="2" width="13.58203125" style="135" customWidth="1"/>
    <col min="3" max="3" width="1" style="135" customWidth="1"/>
    <col min="4" max="4" width="13.58203125" style="135" customWidth="1"/>
    <col min="5" max="5" width="9.5" style="57" customWidth="1"/>
    <col min="6" max="6" width="9" style="57" customWidth="1"/>
    <col min="7" max="16384" width="9" style="57"/>
  </cols>
  <sheetData>
    <row r="1" spans="1:4" s="114" customFormat="1" ht="23.25" customHeight="1" x14ac:dyDescent="0.5">
      <c r="A1" s="298" t="s">
        <v>0</v>
      </c>
      <c r="B1" s="298"/>
      <c r="C1" s="298"/>
      <c r="D1" s="298"/>
    </row>
    <row r="2" spans="1:4" s="114" customFormat="1" ht="18.25" customHeight="1" x14ac:dyDescent="0.5">
      <c r="A2" s="115"/>
      <c r="B2" s="116"/>
      <c r="C2" s="116"/>
      <c r="D2" s="117"/>
    </row>
    <row r="3" spans="1:4" s="118" customFormat="1" ht="18.25" customHeight="1" x14ac:dyDescent="0.4">
      <c r="A3" s="299" t="s">
        <v>1</v>
      </c>
      <c r="B3" s="299"/>
      <c r="C3" s="299"/>
      <c r="D3" s="299"/>
    </row>
    <row r="4" spans="1:4" s="118" customFormat="1" ht="18.25" customHeight="1" x14ac:dyDescent="0.4">
      <c r="A4" s="301" t="s">
        <v>2</v>
      </c>
      <c r="B4" s="301"/>
      <c r="C4" s="301"/>
      <c r="D4" s="301"/>
    </row>
    <row r="5" spans="1:4" s="118" customFormat="1" ht="18.25" customHeight="1" x14ac:dyDescent="0.4">
      <c r="A5" s="274"/>
      <c r="B5" s="274"/>
      <c r="C5" s="274"/>
      <c r="D5" s="274"/>
    </row>
    <row r="6" spans="1:4" s="118" customFormat="1" ht="18.25" customHeight="1" x14ac:dyDescent="0.4">
      <c r="A6" s="300" t="s">
        <v>3</v>
      </c>
      <c r="B6" s="300"/>
      <c r="C6" s="300"/>
      <c r="D6" s="300"/>
    </row>
    <row r="7" spans="1:4" s="121" customFormat="1" ht="15.75" customHeight="1" x14ac:dyDescent="0.4">
      <c r="A7" s="71"/>
      <c r="B7" s="71"/>
      <c r="C7" s="71"/>
      <c r="D7" s="71"/>
    </row>
    <row r="8" spans="1:4" ht="15.75" customHeight="1" x14ac:dyDescent="0.35">
      <c r="A8" s="122"/>
      <c r="B8" s="123"/>
      <c r="C8" s="123"/>
      <c r="D8" s="124"/>
    </row>
    <row r="9" spans="1:4" s="69" customFormat="1" ht="15.75" customHeight="1" x14ac:dyDescent="0.3">
      <c r="A9" s="137" t="s">
        <v>4</v>
      </c>
      <c r="B9" s="136"/>
      <c r="C9" s="136"/>
      <c r="D9" s="136"/>
    </row>
    <row r="10" spans="1:4" s="69" customFormat="1" ht="15.75" customHeight="1" x14ac:dyDescent="0.35">
      <c r="A10" s="127" t="s">
        <v>5</v>
      </c>
      <c r="B10" s="128"/>
      <c r="C10" s="126"/>
      <c r="D10" s="126"/>
    </row>
    <row r="11" spans="1:4" s="69" customFormat="1" ht="15.75" customHeight="1" x14ac:dyDescent="0.35">
      <c r="A11" s="207" t="s">
        <v>6</v>
      </c>
      <c r="B11" s="208">
        <v>0</v>
      </c>
      <c r="C11" s="130"/>
      <c r="D11" s="130"/>
    </row>
    <row r="12" spans="1:4" s="69" customFormat="1" ht="15.75" customHeight="1" x14ac:dyDescent="0.35">
      <c r="A12" s="127" t="s">
        <v>7</v>
      </c>
      <c r="B12" s="209">
        <v>0</v>
      </c>
      <c r="C12" s="130"/>
      <c r="D12" s="130"/>
    </row>
    <row r="13" spans="1:4" s="273" customFormat="1" ht="15.75" customHeight="1" x14ac:dyDescent="0.35">
      <c r="A13" s="294" t="s">
        <v>197</v>
      </c>
      <c r="B13" s="272">
        <v>0</v>
      </c>
      <c r="C13" s="130"/>
      <c r="D13" s="130"/>
    </row>
    <row r="14" spans="1:4" s="69" customFormat="1" ht="15.75" customHeight="1" x14ac:dyDescent="0.35">
      <c r="A14" s="127" t="s">
        <v>8</v>
      </c>
      <c r="B14" s="209">
        <v>0</v>
      </c>
      <c r="C14" s="130"/>
      <c r="D14" s="130"/>
    </row>
    <row r="15" spans="1:4" s="69" customFormat="1" ht="15.75" customHeight="1" x14ac:dyDescent="0.35">
      <c r="A15" s="127" t="s">
        <v>9</v>
      </c>
      <c r="B15" s="209">
        <v>0</v>
      </c>
      <c r="C15" s="130"/>
      <c r="D15" s="130"/>
    </row>
    <row r="16" spans="1:4" s="273" customFormat="1" ht="15.75" customHeight="1" x14ac:dyDescent="0.35">
      <c r="A16" s="294" t="s">
        <v>198</v>
      </c>
      <c r="B16" s="272">
        <v>0</v>
      </c>
      <c r="C16" s="130"/>
      <c r="D16" s="130"/>
    </row>
    <row r="17" spans="1:4" s="69" customFormat="1" ht="15.75" customHeight="1" x14ac:dyDescent="0.35">
      <c r="A17" s="127" t="s">
        <v>10</v>
      </c>
      <c r="B17" s="209">
        <v>0</v>
      </c>
      <c r="C17" s="130"/>
      <c r="D17" s="130"/>
    </row>
    <row r="18" spans="1:4" s="69" customFormat="1" ht="15.75" customHeight="1" x14ac:dyDescent="0.35">
      <c r="A18" s="127" t="s">
        <v>11</v>
      </c>
      <c r="B18" s="209">
        <v>0</v>
      </c>
      <c r="C18" s="130"/>
      <c r="D18" s="130"/>
    </row>
    <row r="19" spans="1:4" s="69" customFormat="1" ht="15.75" customHeight="1" x14ac:dyDescent="0.35">
      <c r="A19" s="127" t="s">
        <v>12</v>
      </c>
      <c r="B19" s="209">
        <v>0</v>
      </c>
      <c r="C19" s="130"/>
      <c r="D19" s="130"/>
    </row>
    <row r="20" spans="1:4" s="69" customFormat="1" ht="15.75" customHeight="1" x14ac:dyDescent="0.35">
      <c r="A20" s="131" t="s">
        <v>13</v>
      </c>
      <c r="B20" s="209">
        <v>0</v>
      </c>
      <c r="C20" s="130"/>
      <c r="D20" s="130"/>
    </row>
    <row r="21" spans="1:4" s="69" customFormat="1" ht="15.75" customHeight="1" x14ac:dyDescent="0.35">
      <c r="A21" s="131" t="s">
        <v>14</v>
      </c>
      <c r="B21" s="210">
        <v>0</v>
      </c>
      <c r="C21" s="130"/>
      <c r="D21" s="130"/>
    </row>
    <row r="22" spans="1:4" s="69" customFormat="1" ht="15.75" customHeight="1" x14ac:dyDescent="0.35">
      <c r="A22" s="125"/>
      <c r="B22" s="130"/>
      <c r="C22" s="130"/>
      <c r="D22" s="130"/>
    </row>
    <row r="23" spans="1:4" s="69" customFormat="1" ht="15.75" customHeight="1" x14ac:dyDescent="0.35">
      <c r="A23" s="137" t="s">
        <v>15</v>
      </c>
      <c r="B23" s="130"/>
      <c r="C23" s="130"/>
      <c r="D23" s="72">
        <f>ROUND(SUM(B11:B21),0)</f>
        <v>0</v>
      </c>
    </row>
    <row r="24" spans="1:4" s="69" customFormat="1" ht="15.75" customHeight="1" x14ac:dyDescent="0.35">
      <c r="A24" s="125"/>
      <c r="B24" s="126"/>
      <c r="C24" s="126"/>
      <c r="D24" s="126"/>
    </row>
    <row r="25" spans="1:4" s="69" customFormat="1" ht="15.75" customHeight="1" x14ac:dyDescent="0.3">
      <c r="A25" s="137" t="s">
        <v>16</v>
      </c>
      <c r="B25" s="136"/>
      <c r="C25" s="136"/>
      <c r="D25" s="136"/>
    </row>
    <row r="26" spans="1:4" s="69" customFormat="1" ht="15.75" customHeight="1" x14ac:dyDescent="0.35">
      <c r="A26" s="127" t="s">
        <v>17</v>
      </c>
      <c r="B26" s="126"/>
      <c r="C26" s="126"/>
      <c r="D26" s="130"/>
    </row>
    <row r="27" spans="1:4" s="69" customFormat="1" ht="15.75" customHeight="1" x14ac:dyDescent="0.35">
      <c r="A27" s="207" t="s">
        <v>18</v>
      </c>
      <c r="B27" s="211">
        <v>0</v>
      </c>
      <c r="C27" s="132"/>
      <c r="D27" s="130"/>
    </row>
    <row r="28" spans="1:4" s="69" customFormat="1" ht="15.75" customHeight="1" x14ac:dyDescent="0.35">
      <c r="A28" s="127" t="s">
        <v>19</v>
      </c>
      <c r="B28" s="209">
        <v>0</v>
      </c>
      <c r="C28" s="132"/>
      <c r="D28" s="130"/>
    </row>
    <row r="29" spans="1:4" s="69" customFormat="1" ht="15.75" customHeight="1" x14ac:dyDescent="0.35">
      <c r="A29" s="127" t="s">
        <v>20</v>
      </c>
      <c r="B29" s="209">
        <v>0</v>
      </c>
      <c r="C29" s="130"/>
      <c r="D29" s="130"/>
    </row>
    <row r="30" spans="1:4" s="69" customFormat="1" ht="15.75" customHeight="1" x14ac:dyDescent="0.35">
      <c r="A30" s="127" t="s">
        <v>21</v>
      </c>
      <c r="B30" s="209">
        <v>0</v>
      </c>
      <c r="C30" s="130"/>
      <c r="D30" s="130"/>
    </row>
    <row r="31" spans="1:4" s="69" customFormat="1" ht="15.75" customHeight="1" x14ac:dyDescent="0.35">
      <c r="A31" s="127" t="s">
        <v>22</v>
      </c>
      <c r="B31" s="209">
        <v>0</v>
      </c>
      <c r="C31" s="130"/>
      <c r="D31" s="130"/>
    </row>
    <row r="32" spans="1:4" s="69" customFormat="1" ht="15.75" customHeight="1" x14ac:dyDescent="0.35">
      <c r="A32" s="127" t="s">
        <v>23</v>
      </c>
      <c r="B32" s="209">
        <v>0</v>
      </c>
      <c r="C32" s="130"/>
      <c r="D32" s="130"/>
    </row>
    <row r="33" spans="1:4" s="69" customFormat="1" ht="15.75" customHeight="1" x14ac:dyDescent="0.35">
      <c r="A33" s="127" t="s">
        <v>24</v>
      </c>
      <c r="B33" s="209">
        <v>0</v>
      </c>
      <c r="C33" s="130"/>
      <c r="D33" s="130"/>
    </row>
    <row r="34" spans="1:4" s="69" customFormat="1" ht="15.75" customHeight="1" x14ac:dyDescent="0.35">
      <c r="A34" s="127" t="s">
        <v>25</v>
      </c>
      <c r="B34" s="210">
        <v>0</v>
      </c>
      <c r="C34" s="132"/>
      <c r="D34" s="130"/>
    </row>
    <row r="35" spans="1:4" s="69" customFormat="1" ht="15.75" customHeight="1" x14ac:dyDescent="0.35">
      <c r="A35" s="125"/>
      <c r="B35" s="130"/>
      <c r="C35" s="130"/>
      <c r="D35" s="130"/>
    </row>
    <row r="36" spans="1:4" s="69" customFormat="1" ht="15.75" customHeight="1" x14ac:dyDescent="0.3">
      <c r="A36" s="137" t="s">
        <v>26</v>
      </c>
      <c r="B36" s="130"/>
      <c r="C36" s="130"/>
      <c r="D36" s="107">
        <f>ROUND(SUM(B26:B34),0)</f>
        <v>0</v>
      </c>
    </row>
    <row r="37" spans="1:4" s="69" customFormat="1" ht="15.75" customHeight="1" x14ac:dyDescent="0.35">
      <c r="A37" s="125"/>
      <c r="B37" s="130"/>
      <c r="C37" s="130"/>
      <c r="D37" s="133"/>
    </row>
    <row r="38" spans="1:4" s="69" customFormat="1" ht="15.75" customHeight="1" x14ac:dyDescent="0.5">
      <c r="A38" s="137" t="s">
        <v>27</v>
      </c>
      <c r="B38" s="134"/>
      <c r="C38" s="134"/>
      <c r="D38" s="3">
        <f>ROUND(D23-D36,0)</f>
        <v>0</v>
      </c>
    </row>
    <row r="39" spans="1:4" s="69" customFormat="1" ht="15.75" customHeight="1" x14ac:dyDescent="0.35">
      <c r="A39" s="125"/>
      <c r="B39" s="130"/>
      <c r="C39" s="130"/>
      <c r="D39" s="130"/>
    </row>
  </sheetData>
  <mergeCells count="4">
    <mergeCell ref="A1:D1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orientation="portrait" r:id="rId1"/>
  <headerFooter alignWithMargins="0">
    <oddHeader>&amp;R51-200-AIG-MAS
Published: 1/10/20</oddHeader>
    <oddFooter>&amp;LDraft&amp;R&amp;"Times New Roman,Bold Italic"The accompanying notes are an integral part of these financial statements.&amp;"Times New Roman,Italic"
&amp;"Times New Roman,Regular"2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80"/>
  <sheetViews>
    <sheetView topLeftCell="A145" zoomScale="80" zoomScaleNormal="80" workbookViewId="0">
      <selection activeCell="C172" sqref="C172"/>
    </sheetView>
  </sheetViews>
  <sheetFormatPr defaultColWidth="9" defaultRowHeight="13" x14ac:dyDescent="0.35"/>
  <cols>
    <col min="1" max="1" width="16.08203125" style="109" bestFit="1" customWidth="1"/>
    <col min="2" max="2" width="0.83203125" style="143" customWidth="1"/>
    <col min="3" max="3" width="41.33203125" style="108" customWidth="1"/>
    <col min="4" max="4" width="0.83203125" style="144" customWidth="1"/>
    <col min="5" max="5" width="12.33203125" style="143" customWidth="1"/>
    <col min="6" max="6" width="0.83203125" style="143" customWidth="1"/>
    <col min="7" max="7" width="11.83203125" style="146" customWidth="1"/>
    <col min="8" max="8" width="2" style="261" customWidth="1"/>
    <col min="9" max="9" width="15.58203125" style="144" customWidth="1"/>
    <col min="10" max="10" width="11.25" style="144" customWidth="1"/>
    <col min="11" max="11" width="13.58203125" style="150" customWidth="1"/>
    <col min="12" max="12" width="14.75" style="144" customWidth="1"/>
    <col min="13" max="13" width="9" style="144" customWidth="1"/>
    <col min="14" max="16384" width="9" style="144"/>
  </cols>
  <sheetData>
    <row r="1" spans="1:255" ht="18" customHeight="1" x14ac:dyDescent="0.35">
      <c r="A1" s="298" t="s">
        <v>0</v>
      </c>
      <c r="B1" s="298"/>
      <c r="C1" s="298"/>
      <c r="D1" s="298"/>
      <c r="E1" s="298"/>
      <c r="F1" s="298"/>
      <c r="G1" s="298"/>
      <c r="H1" s="298"/>
      <c r="I1" s="138"/>
      <c r="J1" s="138"/>
      <c r="K1" s="139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</row>
    <row r="2" spans="1:255" ht="16" customHeight="1" x14ac:dyDescent="0.35">
      <c r="A2" s="5"/>
      <c r="B2" s="5"/>
      <c r="C2" s="5"/>
      <c r="D2" s="5"/>
      <c r="E2" s="5"/>
      <c r="F2" s="5"/>
      <c r="G2" s="5"/>
      <c r="H2" s="5"/>
      <c r="I2" s="138"/>
      <c r="J2" s="138"/>
      <c r="K2" s="139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</row>
    <row r="3" spans="1:255" ht="16" customHeight="1" x14ac:dyDescent="0.3">
      <c r="A3" s="299" t="s">
        <v>28</v>
      </c>
      <c r="B3" s="299"/>
      <c r="C3" s="299"/>
      <c r="D3" s="299"/>
      <c r="E3" s="299"/>
      <c r="F3" s="299"/>
      <c r="G3" s="299"/>
      <c r="H3" s="299"/>
      <c r="I3" s="140"/>
      <c r="K3" s="12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</row>
    <row r="4" spans="1:255" ht="16" customHeight="1" x14ac:dyDescent="0.3">
      <c r="A4" s="301" t="s">
        <v>2</v>
      </c>
      <c r="B4" s="301"/>
      <c r="C4" s="301"/>
      <c r="D4" s="301"/>
      <c r="E4" s="301"/>
      <c r="F4" s="301"/>
      <c r="G4" s="301"/>
      <c r="H4" s="301"/>
      <c r="I4" s="140"/>
      <c r="K4" s="12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</row>
    <row r="5" spans="1:255" ht="16" customHeight="1" x14ac:dyDescent="0.3">
      <c r="A5" s="275"/>
      <c r="B5" s="275"/>
      <c r="C5" s="275"/>
      <c r="D5" s="275"/>
      <c r="E5" s="275"/>
      <c r="F5" s="275"/>
      <c r="G5" s="275"/>
      <c r="H5" s="275"/>
      <c r="I5" s="140"/>
      <c r="J5" s="140"/>
      <c r="K5" s="141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</row>
    <row r="6" spans="1:255" ht="16" customHeight="1" x14ac:dyDescent="0.3">
      <c r="A6" s="302" t="s">
        <v>3</v>
      </c>
      <c r="B6" s="302"/>
      <c r="C6" s="302"/>
      <c r="D6" s="302"/>
      <c r="E6" s="302"/>
      <c r="F6" s="302"/>
      <c r="G6" s="302"/>
      <c r="H6" s="302"/>
      <c r="I6" s="140"/>
      <c r="J6" s="140"/>
      <c r="K6" s="141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40"/>
      <c r="BU6" s="140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40"/>
      <c r="DN6" s="140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40"/>
      <c r="EC6" s="140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40"/>
      <c r="ER6" s="140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40"/>
      <c r="FG6" s="140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40"/>
      <c r="FV6" s="140"/>
      <c r="FW6" s="140"/>
      <c r="FX6" s="140"/>
      <c r="FY6" s="140"/>
      <c r="FZ6" s="140"/>
      <c r="GA6" s="140"/>
      <c r="GB6" s="140"/>
      <c r="GC6" s="140"/>
      <c r="GD6" s="140"/>
      <c r="GE6" s="140"/>
      <c r="GF6" s="140"/>
      <c r="GG6" s="140"/>
      <c r="GH6" s="140"/>
      <c r="GI6" s="140"/>
      <c r="GJ6" s="140"/>
      <c r="GK6" s="140"/>
      <c r="GL6" s="140"/>
      <c r="GM6" s="140"/>
      <c r="GN6" s="140"/>
      <c r="GO6" s="140"/>
      <c r="GP6" s="140"/>
      <c r="GQ6" s="140"/>
      <c r="GR6" s="140"/>
      <c r="GS6" s="140"/>
      <c r="GT6" s="140"/>
      <c r="GU6" s="140"/>
      <c r="GV6" s="140"/>
      <c r="GW6" s="140"/>
      <c r="GX6" s="140"/>
      <c r="GY6" s="140"/>
      <c r="GZ6" s="140"/>
      <c r="HA6" s="140"/>
      <c r="HB6" s="140"/>
      <c r="HC6" s="140"/>
      <c r="HD6" s="140"/>
      <c r="HE6" s="140"/>
      <c r="HF6" s="140"/>
      <c r="HG6" s="140"/>
      <c r="HH6" s="140"/>
      <c r="HI6" s="140"/>
      <c r="HJ6" s="140"/>
      <c r="HK6" s="140"/>
      <c r="HL6" s="140"/>
      <c r="HM6" s="140"/>
      <c r="HN6" s="140"/>
      <c r="HO6" s="140"/>
      <c r="HP6" s="140"/>
      <c r="HQ6" s="140"/>
      <c r="HR6" s="140"/>
      <c r="HS6" s="140"/>
      <c r="HT6" s="140"/>
      <c r="HU6" s="140"/>
      <c r="HV6" s="140"/>
      <c r="HW6" s="140"/>
      <c r="HX6" s="140"/>
      <c r="HY6" s="140"/>
      <c r="HZ6" s="140"/>
      <c r="IA6" s="140"/>
      <c r="IB6" s="140"/>
      <c r="IC6" s="140"/>
      <c r="ID6" s="140"/>
      <c r="IE6" s="140"/>
      <c r="IF6" s="140"/>
      <c r="IG6" s="140"/>
      <c r="IH6" s="140"/>
      <c r="II6" s="140"/>
      <c r="IJ6" s="140"/>
      <c r="IK6" s="140"/>
      <c r="IL6" s="140"/>
      <c r="IM6" s="140"/>
      <c r="IN6" s="140"/>
      <c r="IO6" s="140"/>
      <c r="IP6" s="140"/>
      <c r="IQ6" s="140"/>
      <c r="IR6" s="140"/>
      <c r="IS6" s="140"/>
      <c r="IT6" s="140"/>
      <c r="IU6" s="140"/>
    </row>
    <row r="7" spans="1:255" ht="16" customHeight="1" x14ac:dyDescent="0.35">
      <c r="A7" s="142"/>
      <c r="B7" s="111"/>
      <c r="C7" s="142"/>
      <c r="D7" s="111"/>
      <c r="G7" s="110"/>
      <c r="H7" s="212"/>
      <c r="I7" s="140"/>
      <c r="J7" s="140"/>
      <c r="K7" s="119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</row>
    <row r="8" spans="1:255" ht="16" customHeight="1" x14ac:dyDescent="0.35">
      <c r="A8" s="213" t="s">
        <v>29</v>
      </c>
      <c r="B8" s="213"/>
      <c r="C8" s="213"/>
      <c r="D8" s="213"/>
      <c r="E8" s="213"/>
      <c r="F8" s="213"/>
      <c r="G8" s="303" t="s">
        <v>30</v>
      </c>
      <c r="H8" s="303"/>
      <c r="I8" s="140"/>
      <c r="K8" s="111" t="s">
        <v>31</v>
      </c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0"/>
      <c r="HB8" s="140"/>
      <c r="HC8" s="140"/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0"/>
      <c r="IK8" s="140"/>
      <c r="IL8" s="140"/>
      <c r="IM8" s="140"/>
      <c r="IN8" s="140"/>
      <c r="IO8" s="140"/>
      <c r="IP8" s="140"/>
      <c r="IQ8" s="140"/>
      <c r="IR8" s="140"/>
      <c r="IS8" s="140"/>
      <c r="IT8" s="140"/>
      <c r="IU8" s="140"/>
    </row>
    <row r="9" spans="1:255" ht="16" customHeight="1" x14ac:dyDescent="0.35">
      <c r="A9" s="8" t="s">
        <v>32</v>
      </c>
      <c r="B9" s="213"/>
      <c r="C9" s="8" t="s">
        <v>33</v>
      </c>
      <c r="D9" s="213"/>
      <c r="E9" s="8" t="s">
        <v>34</v>
      </c>
      <c r="F9" s="213"/>
      <c r="G9" s="304" t="s">
        <v>27</v>
      </c>
      <c r="H9" s="304"/>
      <c r="I9" s="141"/>
      <c r="K9" s="214">
        <v>500000</v>
      </c>
    </row>
    <row r="10" spans="1:255" ht="16" customHeight="1" x14ac:dyDescent="0.35">
      <c r="A10" s="154"/>
      <c r="B10" s="155"/>
      <c r="C10" s="156"/>
      <c r="D10" s="158"/>
      <c r="E10" s="159"/>
      <c r="F10" s="159"/>
      <c r="G10" s="157"/>
      <c r="H10" s="215"/>
      <c r="K10" s="145"/>
    </row>
    <row r="11" spans="1:255" ht="16" customHeight="1" x14ac:dyDescent="0.35">
      <c r="A11" s="154"/>
      <c r="B11" s="155"/>
      <c r="C11" s="162" t="s">
        <v>35</v>
      </c>
      <c r="D11" s="158"/>
      <c r="E11" s="155"/>
      <c r="F11" s="155"/>
      <c r="G11" s="161"/>
      <c r="H11" s="216"/>
      <c r="K11" s="147"/>
    </row>
    <row r="12" spans="1:255" ht="10" customHeight="1" x14ac:dyDescent="0.35">
      <c r="A12" s="154"/>
      <c r="B12" s="155"/>
      <c r="C12" s="156"/>
      <c r="D12" s="158"/>
      <c r="E12" s="155"/>
      <c r="F12" s="155"/>
      <c r="G12" s="161"/>
      <c r="H12" s="216"/>
      <c r="K12" s="147"/>
    </row>
    <row r="13" spans="1:255" ht="16" customHeight="1" x14ac:dyDescent="0.35">
      <c r="A13" s="154"/>
      <c r="B13" s="154"/>
      <c r="C13" s="162" t="s">
        <v>36</v>
      </c>
      <c r="D13" s="156"/>
      <c r="E13" s="154"/>
      <c r="F13" s="154"/>
      <c r="G13" s="161"/>
      <c r="H13" s="216"/>
      <c r="K13" s="50"/>
    </row>
    <row r="14" spans="1:255" ht="10" customHeight="1" x14ac:dyDescent="0.35">
      <c r="A14" s="154"/>
      <c r="B14" s="154"/>
      <c r="C14" s="162"/>
      <c r="D14" s="156"/>
      <c r="E14" s="154"/>
      <c r="F14" s="154"/>
      <c r="G14" s="161"/>
      <c r="H14" s="216"/>
      <c r="K14" s="50"/>
    </row>
    <row r="15" spans="1:255" ht="16" customHeight="1" x14ac:dyDescent="0.35">
      <c r="A15" s="154"/>
      <c r="B15" s="154"/>
      <c r="C15" s="286" t="s">
        <v>37</v>
      </c>
      <c r="D15" s="156"/>
      <c r="E15" s="154"/>
      <c r="F15" s="154"/>
      <c r="G15" s="161"/>
      <c r="H15" s="216"/>
      <c r="K15" s="50"/>
    </row>
    <row r="16" spans="1:255" ht="16" customHeight="1" x14ac:dyDescent="0.35">
      <c r="A16" s="154"/>
      <c r="B16" s="154"/>
      <c r="C16" s="287" t="s">
        <v>38</v>
      </c>
      <c r="D16" s="156"/>
      <c r="E16" s="262">
        <v>0</v>
      </c>
      <c r="F16" s="163"/>
      <c r="G16" s="1">
        <f t="shared" ref="G16:G21" si="0">+E16/$K$9*100</f>
        <v>0</v>
      </c>
      <c r="H16" s="219" t="s">
        <v>39</v>
      </c>
      <c r="K16" s="148"/>
    </row>
    <row r="17" spans="1:11" ht="16" customHeight="1" x14ac:dyDescent="0.35">
      <c r="A17" s="154"/>
      <c r="B17" s="154"/>
      <c r="C17" s="287" t="s">
        <v>38</v>
      </c>
      <c r="D17" s="156"/>
      <c r="E17" s="263">
        <v>0</v>
      </c>
      <c r="F17" s="1"/>
      <c r="G17" s="1">
        <f t="shared" si="0"/>
        <v>0</v>
      </c>
      <c r="H17" s="220"/>
      <c r="K17" s="148"/>
    </row>
    <row r="18" spans="1:11" ht="16" customHeight="1" x14ac:dyDescent="0.35">
      <c r="A18" s="154"/>
      <c r="B18" s="154"/>
      <c r="C18" s="287" t="s">
        <v>38</v>
      </c>
      <c r="D18" s="156"/>
      <c r="E18" s="263">
        <v>0</v>
      </c>
      <c r="F18" s="1"/>
      <c r="G18" s="1">
        <f t="shared" si="0"/>
        <v>0</v>
      </c>
      <c r="H18" s="220"/>
      <c r="K18" s="148"/>
    </row>
    <row r="19" spans="1:11" ht="16" customHeight="1" x14ac:dyDescent="0.35">
      <c r="A19" s="164" t="s">
        <v>40</v>
      </c>
      <c r="B19" s="154"/>
      <c r="C19" s="288" t="s">
        <v>41</v>
      </c>
      <c r="D19" s="165"/>
      <c r="E19" s="263">
        <v>0</v>
      </c>
      <c r="F19" s="1"/>
      <c r="G19" s="1">
        <f t="shared" si="0"/>
        <v>0</v>
      </c>
      <c r="H19" s="220"/>
      <c r="K19" s="148"/>
    </row>
    <row r="20" spans="1:11" ht="16" customHeight="1" x14ac:dyDescent="0.35">
      <c r="A20" s="154"/>
      <c r="B20" s="154"/>
      <c r="C20" s="288" t="s">
        <v>42</v>
      </c>
      <c r="D20" s="165"/>
      <c r="E20" s="263">
        <v>0</v>
      </c>
      <c r="F20" s="1"/>
      <c r="G20" s="1">
        <f t="shared" si="0"/>
        <v>0</v>
      </c>
      <c r="H20" s="220"/>
      <c r="K20" s="148"/>
    </row>
    <row r="21" spans="1:11" ht="16" customHeight="1" x14ac:dyDescent="0.5">
      <c r="A21" s="154"/>
      <c r="B21" s="154"/>
      <c r="C21" s="289" t="s">
        <v>38</v>
      </c>
      <c r="D21" s="165"/>
      <c r="E21" s="264">
        <v>0</v>
      </c>
      <c r="F21" s="223"/>
      <c r="G21" s="222">
        <f t="shared" si="0"/>
        <v>0</v>
      </c>
      <c r="H21" s="224"/>
      <c r="K21" s="107"/>
    </row>
    <row r="22" spans="1:11" ht="16" customHeight="1" x14ac:dyDescent="0.35">
      <c r="A22" s="154"/>
      <c r="B22" s="154"/>
      <c r="C22" s="290" t="s">
        <v>43</v>
      </c>
      <c r="D22" s="165"/>
      <c r="E22" s="1">
        <f>ROUND(SUM(E16:E21),0)</f>
        <v>0</v>
      </c>
      <c r="F22" s="1"/>
      <c r="G22" s="1">
        <f>ROUND((SUM(G16:G21)),2)</f>
        <v>0</v>
      </c>
      <c r="H22" s="224"/>
      <c r="K22" s="107"/>
    </row>
    <row r="23" spans="1:11" ht="10" customHeight="1" x14ac:dyDescent="0.35">
      <c r="A23" s="154"/>
      <c r="B23" s="154"/>
      <c r="C23" s="291"/>
      <c r="D23" s="165"/>
      <c r="E23" s="1"/>
      <c r="F23" s="1"/>
      <c r="G23" s="1"/>
      <c r="H23" s="156"/>
      <c r="K23" s="107"/>
    </row>
    <row r="24" spans="1:11" ht="16" customHeight="1" x14ac:dyDescent="0.35">
      <c r="A24" s="154"/>
      <c r="B24" s="154"/>
      <c r="C24" s="286" t="s">
        <v>37</v>
      </c>
      <c r="D24" s="165"/>
      <c r="E24" s="1"/>
      <c r="F24" s="1"/>
      <c r="G24" s="1"/>
      <c r="H24" s="226"/>
      <c r="K24" s="149"/>
    </row>
    <row r="25" spans="1:11" ht="16" customHeight="1" x14ac:dyDescent="0.35">
      <c r="A25" s="154"/>
      <c r="B25" s="154"/>
      <c r="C25" s="289" t="s">
        <v>44</v>
      </c>
      <c r="D25" s="165"/>
      <c r="E25" s="263">
        <v>0</v>
      </c>
      <c r="F25" s="1"/>
      <c r="G25" s="1">
        <f>+E25/$K$9*100</f>
        <v>0</v>
      </c>
      <c r="H25" s="224"/>
      <c r="K25" s="149"/>
    </row>
    <row r="26" spans="1:11" ht="10" customHeight="1" x14ac:dyDescent="0.35">
      <c r="A26" s="154"/>
      <c r="B26" s="154"/>
      <c r="C26" s="171"/>
      <c r="D26" s="165"/>
      <c r="E26" s="1"/>
      <c r="F26" s="1"/>
      <c r="G26" s="1"/>
      <c r="H26" s="226"/>
      <c r="K26" s="149"/>
    </row>
    <row r="27" spans="1:11" ht="16" customHeight="1" x14ac:dyDescent="0.35">
      <c r="A27" s="154"/>
      <c r="B27" s="154"/>
      <c r="C27" s="286" t="s">
        <v>37</v>
      </c>
      <c r="D27" s="165"/>
      <c r="E27" s="1"/>
      <c r="F27" s="1"/>
      <c r="G27" s="1"/>
      <c r="H27" s="226"/>
      <c r="K27" s="149"/>
    </row>
    <row r="28" spans="1:11" ht="16" customHeight="1" x14ac:dyDescent="0.35">
      <c r="A28" s="154"/>
      <c r="B28" s="154"/>
      <c r="C28" s="287" t="s">
        <v>44</v>
      </c>
      <c r="D28" s="165"/>
      <c r="E28" s="263">
        <v>0</v>
      </c>
      <c r="F28" s="1"/>
      <c r="G28" s="1">
        <f>+E28/$K$9*100</f>
        <v>0</v>
      </c>
      <c r="H28" s="224"/>
      <c r="K28" s="149"/>
    </row>
    <row r="29" spans="1:11" ht="10" customHeight="1" x14ac:dyDescent="0.35">
      <c r="A29" s="154"/>
      <c r="B29" s="154"/>
      <c r="C29" s="171"/>
      <c r="D29" s="165"/>
      <c r="E29" s="1"/>
      <c r="F29" s="1"/>
      <c r="G29" s="1"/>
      <c r="H29" s="226"/>
      <c r="K29" s="149"/>
    </row>
    <row r="30" spans="1:11" ht="16" customHeight="1" x14ac:dyDescent="0.35">
      <c r="A30" s="154"/>
      <c r="B30" s="154"/>
      <c r="C30" s="286" t="s">
        <v>37</v>
      </c>
      <c r="D30" s="165"/>
      <c r="E30" s="1"/>
      <c r="F30" s="1"/>
      <c r="G30" s="1"/>
      <c r="H30" s="226"/>
      <c r="K30" s="149"/>
    </row>
    <row r="31" spans="1:11" ht="16" customHeight="1" x14ac:dyDescent="0.35">
      <c r="A31" s="154"/>
      <c r="B31" s="154"/>
      <c r="C31" s="287" t="s">
        <v>45</v>
      </c>
      <c r="D31" s="165"/>
      <c r="E31" s="263">
        <v>0</v>
      </c>
      <c r="F31" s="1"/>
      <c r="G31" s="1">
        <f>+E31/$K$9*100</f>
        <v>0</v>
      </c>
      <c r="H31" s="226"/>
      <c r="K31" s="149"/>
    </row>
    <row r="32" spans="1:11" ht="16" customHeight="1" x14ac:dyDescent="0.35">
      <c r="A32" s="154"/>
      <c r="B32" s="154"/>
      <c r="C32" s="287" t="s">
        <v>45</v>
      </c>
      <c r="D32" s="165"/>
      <c r="E32" s="263">
        <v>0</v>
      </c>
      <c r="F32" s="1"/>
      <c r="G32" s="1">
        <f>+E32/$K$9*100</f>
        <v>0</v>
      </c>
      <c r="H32" s="226"/>
      <c r="K32" s="149"/>
    </row>
    <row r="33" spans="1:11" ht="16" customHeight="1" x14ac:dyDescent="0.35">
      <c r="A33" s="154"/>
      <c r="B33" s="154"/>
      <c r="C33" s="287" t="s">
        <v>45</v>
      </c>
      <c r="D33" s="165"/>
      <c r="E33" s="263">
        <v>0</v>
      </c>
      <c r="F33" s="1"/>
      <c r="G33" s="1">
        <f>+E33/$K$9*100</f>
        <v>0</v>
      </c>
      <c r="H33" s="220"/>
      <c r="K33" s="149"/>
    </row>
    <row r="34" spans="1:11" ht="16" customHeight="1" x14ac:dyDescent="0.5">
      <c r="A34" s="154"/>
      <c r="B34" s="154"/>
      <c r="C34" s="289" t="s">
        <v>45</v>
      </c>
      <c r="D34" s="165"/>
      <c r="E34" s="264">
        <v>0</v>
      </c>
      <c r="F34" s="222"/>
      <c r="G34" s="222">
        <f>+E34/$K$9*100</f>
        <v>0</v>
      </c>
      <c r="H34" s="224"/>
      <c r="K34" s="107"/>
    </row>
    <row r="35" spans="1:11" ht="16" customHeight="1" x14ac:dyDescent="0.5">
      <c r="A35" s="154"/>
      <c r="B35" s="154"/>
      <c r="C35" s="290" t="s">
        <v>43</v>
      </c>
      <c r="D35" s="165"/>
      <c r="E35" s="222">
        <f>ROUND(SUM(E31:E34),0)</f>
        <v>0</v>
      </c>
      <c r="F35" s="222"/>
      <c r="G35" s="222">
        <f>ROUND((SUM(G31:G34)),2)</f>
        <v>0</v>
      </c>
      <c r="H35" s="227"/>
      <c r="K35" s="147"/>
    </row>
    <row r="36" spans="1:11" ht="10" customHeight="1" x14ac:dyDescent="0.35">
      <c r="A36" s="154"/>
      <c r="B36" s="154"/>
      <c r="C36" s="292"/>
      <c r="D36" s="165"/>
      <c r="E36" s="149"/>
      <c r="F36" s="107"/>
      <c r="G36" s="229"/>
      <c r="H36" s="227"/>
      <c r="K36" s="147"/>
    </row>
    <row r="37" spans="1:11" ht="16" customHeight="1" x14ac:dyDescent="0.5">
      <c r="A37" s="154"/>
      <c r="B37" s="154"/>
      <c r="C37" s="293" t="s">
        <v>46</v>
      </c>
      <c r="D37" s="165"/>
      <c r="E37" s="222">
        <f>ROUND((E22+E25+E28+E35),0)</f>
        <v>0</v>
      </c>
      <c r="F37" s="107"/>
      <c r="G37" s="222">
        <f>ROUND((G22+G25+G28+G35),2)</f>
        <v>0</v>
      </c>
      <c r="H37" s="219"/>
      <c r="K37" s="107"/>
    </row>
    <row r="38" spans="1:11" ht="10" customHeight="1" x14ac:dyDescent="0.35">
      <c r="A38" s="154"/>
      <c r="B38" s="154"/>
      <c r="C38" s="171"/>
      <c r="D38" s="165"/>
      <c r="E38" s="107"/>
      <c r="F38" s="107"/>
      <c r="G38" s="169"/>
      <c r="H38" s="232"/>
      <c r="K38" s="107"/>
    </row>
    <row r="39" spans="1:11" ht="16" customHeight="1" x14ac:dyDescent="0.35">
      <c r="A39" s="154"/>
      <c r="B39" s="154"/>
      <c r="C39" s="162" t="s">
        <v>47</v>
      </c>
      <c r="D39" s="165"/>
      <c r="E39" s="107"/>
      <c r="F39" s="107"/>
      <c r="G39" s="169"/>
      <c r="H39" s="232"/>
      <c r="K39" s="107"/>
    </row>
    <row r="40" spans="1:11" ht="10" customHeight="1" x14ac:dyDescent="0.35">
      <c r="A40" s="154"/>
      <c r="B40" s="154"/>
      <c r="C40" s="160"/>
      <c r="D40" s="165"/>
      <c r="E40" s="107"/>
      <c r="F40" s="107"/>
      <c r="G40" s="169"/>
      <c r="H40" s="232"/>
      <c r="K40" s="107"/>
    </row>
    <row r="41" spans="1:11" ht="16" customHeight="1" x14ac:dyDescent="0.35">
      <c r="A41" s="154"/>
      <c r="B41" s="154"/>
      <c r="C41" s="286" t="s">
        <v>37</v>
      </c>
      <c r="D41" s="165"/>
      <c r="E41" s="107"/>
      <c r="F41" s="107"/>
      <c r="G41" s="169"/>
      <c r="H41" s="232"/>
      <c r="K41" s="107"/>
    </row>
    <row r="42" spans="1:11" ht="16" customHeight="1" x14ac:dyDescent="0.35">
      <c r="A42" s="154"/>
      <c r="B42" s="154"/>
      <c r="C42" s="287" t="s">
        <v>44</v>
      </c>
      <c r="D42" s="165"/>
      <c r="E42" s="263">
        <v>0</v>
      </c>
      <c r="F42" s="223"/>
      <c r="G42" s="233">
        <f>+E42/$K$9*100</f>
        <v>0</v>
      </c>
      <c r="H42" s="219"/>
      <c r="K42" s="151"/>
    </row>
    <row r="43" spans="1:11" ht="10" customHeight="1" x14ac:dyDescent="0.35">
      <c r="A43" s="154"/>
      <c r="B43" s="154"/>
      <c r="C43" s="171"/>
      <c r="D43" s="165"/>
      <c r="E43" s="107"/>
      <c r="F43" s="107"/>
      <c r="G43" s="169"/>
      <c r="H43" s="232"/>
      <c r="K43" s="107"/>
    </row>
    <row r="44" spans="1:11" ht="16" customHeight="1" x14ac:dyDescent="0.35">
      <c r="A44" s="154"/>
      <c r="B44" s="154"/>
      <c r="C44" s="286" t="s">
        <v>37</v>
      </c>
      <c r="D44" s="165"/>
      <c r="E44" s="107"/>
      <c r="F44" s="107"/>
      <c r="G44" s="169"/>
      <c r="H44" s="232"/>
      <c r="K44" s="107"/>
    </row>
    <row r="45" spans="1:11" ht="16" customHeight="1" x14ac:dyDescent="0.35">
      <c r="A45" s="154"/>
      <c r="B45" s="154"/>
      <c r="C45" s="287" t="s">
        <v>45</v>
      </c>
      <c r="D45" s="165"/>
      <c r="E45" s="266">
        <v>0</v>
      </c>
      <c r="F45" s="166"/>
      <c r="G45" s="234">
        <f>+E45/$K$9*100</f>
        <v>0</v>
      </c>
      <c r="H45" s="235"/>
      <c r="K45" s="107"/>
    </row>
    <row r="46" spans="1:11" ht="16" customHeight="1" x14ac:dyDescent="0.5">
      <c r="A46" s="154"/>
      <c r="B46" s="154"/>
      <c r="C46" s="287" t="s">
        <v>45</v>
      </c>
      <c r="D46" s="165"/>
      <c r="E46" s="264">
        <v>0</v>
      </c>
      <c r="F46" s="223"/>
      <c r="G46" s="153">
        <f>+E46/$K$9*100</f>
        <v>0</v>
      </c>
      <c r="H46" s="232"/>
      <c r="K46" s="107"/>
    </row>
    <row r="47" spans="1:11" ht="17" x14ac:dyDescent="0.5">
      <c r="A47" s="154"/>
      <c r="B47" s="154"/>
      <c r="C47" s="290" t="s">
        <v>43</v>
      </c>
      <c r="D47" s="165"/>
      <c r="E47" s="176">
        <f>+E45+E46</f>
        <v>0</v>
      </c>
      <c r="F47" s="176"/>
      <c r="G47" s="222">
        <f>+G45+G46</f>
        <v>0</v>
      </c>
      <c r="H47" s="235" t="s">
        <v>39</v>
      </c>
      <c r="K47" s="107"/>
    </row>
    <row r="48" spans="1:11" ht="16" customHeight="1" x14ac:dyDescent="0.35">
      <c r="A48" s="298" t="s">
        <v>0</v>
      </c>
      <c r="B48" s="298"/>
      <c r="C48" s="298"/>
      <c r="D48" s="298"/>
      <c r="E48" s="298"/>
      <c r="F48" s="298"/>
      <c r="G48" s="298"/>
      <c r="H48" s="298"/>
      <c r="K48" s="107"/>
    </row>
    <row r="49" spans="1:11" ht="16" customHeight="1" x14ac:dyDescent="0.35">
      <c r="A49" s="5"/>
      <c r="B49" s="5"/>
      <c r="C49" s="5"/>
      <c r="D49" s="5"/>
      <c r="E49" s="5"/>
      <c r="F49" s="5"/>
      <c r="G49" s="5"/>
      <c r="H49" s="5"/>
      <c r="K49" s="107"/>
    </row>
    <row r="50" spans="1:11" ht="16" customHeight="1" x14ac:dyDescent="0.3">
      <c r="A50" s="299" t="s">
        <v>48</v>
      </c>
      <c r="B50" s="299"/>
      <c r="C50" s="299"/>
      <c r="D50" s="299"/>
      <c r="E50" s="299"/>
      <c r="F50" s="299"/>
      <c r="G50" s="299"/>
      <c r="H50" s="299"/>
      <c r="K50" s="107"/>
    </row>
    <row r="51" spans="1:11" ht="16" customHeight="1" x14ac:dyDescent="0.3">
      <c r="A51" s="301" t="s">
        <v>2</v>
      </c>
      <c r="B51" s="301"/>
      <c r="C51" s="301"/>
      <c r="D51" s="301"/>
      <c r="E51" s="301"/>
      <c r="F51" s="301"/>
      <c r="G51" s="301"/>
      <c r="H51" s="301"/>
      <c r="K51" s="107"/>
    </row>
    <row r="52" spans="1:11" ht="16" customHeight="1" x14ac:dyDescent="0.3">
      <c r="A52" s="276"/>
      <c r="B52" s="276"/>
      <c r="C52" s="276"/>
      <c r="D52" s="276"/>
      <c r="E52" s="276"/>
      <c r="F52" s="276"/>
      <c r="G52" s="276"/>
      <c r="H52" s="276"/>
      <c r="K52" s="107"/>
    </row>
    <row r="53" spans="1:11" ht="16" customHeight="1" x14ac:dyDescent="0.3">
      <c r="A53" s="302" t="str">
        <f>+A6</f>
        <v>12/31/20XX</v>
      </c>
      <c r="B53" s="302"/>
      <c r="C53" s="302"/>
      <c r="D53" s="302"/>
      <c r="E53" s="302"/>
      <c r="F53" s="302"/>
      <c r="G53" s="302"/>
      <c r="H53" s="302"/>
      <c r="K53" s="107"/>
    </row>
    <row r="54" spans="1:11" ht="16" customHeight="1" x14ac:dyDescent="0.35">
      <c r="A54" s="236"/>
      <c r="B54" s="237"/>
      <c r="C54" s="236"/>
      <c r="D54" s="237"/>
      <c r="E54" s="238"/>
      <c r="F54" s="238"/>
      <c r="G54" s="239"/>
      <c r="H54" s="240"/>
      <c r="K54" s="107"/>
    </row>
    <row r="55" spans="1:11" ht="16" customHeight="1" x14ac:dyDescent="0.35">
      <c r="A55" s="213" t="s">
        <v>29</v>
      </c>
      <c r="B55" s="213"/>
      <c r="C55" s="213"/>
      <c r="D55" s="213"/>
      <c r="E55" s="213"/>
      <c r="F55" s="213"/>
      <c r="G55" s="303" t="s">
        <v>30</v>
      </c>
      <c r="H55" s="303"/>
      <c r="K55" s="107"/>
    </row>
    <row r="56" spans="1:11" ht="16" customHeight="1" x14ac:dyDescent="0.35">
      <c r="A56" s="8" t="s">
        <v>32</v>
      </c>
      <c r="B56" s="213"/>
      <c r="C56" s="8" t="s">
        <v>33</v>
      </c>
      <c r="D56" s="213"/>
      <c r="E56" s="8" t="s">
        <v>34</v>
      </c>
      <c r="F56" s="213"/>
      <c r="G56" s="304" t="s">
        <v>27</v>
      </c>
      <c r="H56" s="304"/>
      <c r="K56" s="107"/>
    </row>
    <row r="57" spans="1:11" ht="16" customHeight="1" x14ac:dyDescent="0.35">
      <c r="A57" s="244"/>
      <c r="B57" s="244"/>
      <c r="C57" s="244"/>
      <c r="D57" s="244"/>
      <c r="E57" s="245"/>
      <c r="F57" s="245"/>
      <c r="G57" s="246"/>
      <c r="H57" s="191"/>
      <c r="K57" s="107"/>
    </row>
    <row r="58" spans="1:11" ht="16" customHeight="1" x14ac:dyDescent="0.35">
      <c r="A58" s="244"/>
      <c r="B58" s="244"/>
      <c r="C58" s="162" t="s">
        <v>49</v>
      </c>
      <c r="D58" s="244"/>
      <c r="E58" s="245"/>
      <c r="F58" s="245"/>
      <c r="G58" s="246"/>
      <c r="H58" s="191"/>
      <c r="K58" s="107"/>
    </row>
    <row r="59" spans="1:11" ht="16" customHeight="1" x14ac:dyDescent="0.35">
      <c r="A59" s="154"/>
      <c r="B59" s="155"/>
      <c r="C59" s="156"/>
      <c r="D59" s="158"/>
      <c r="E59" s="159"/>
      <c r="F59" s="159"/>
      <c r="G59" s="157"/>
      <c r="H59" s="215"/>
      <c r="K59" s="107"/>
    </row>
    <row r="60" spans="1:11" ht="16" customHeight="1" x14ac:dyDescent="0.35">
      <c r="A60" s="154"/>
      <c r="B60" s="155"/>
      <c r="C60" s="162" t="s">
        <v>50</v>
      </c>
      <c r="D60" s="158"/>
      <c r="E60" s="159"/>
      <c r="F60" s="159"/>
      <c r="G60" s="157"/>
      <c r="H60" s="215"/>
      <c r="K60" s="107"/>
    </row>
    <row r="61" spans="1:11" ht="16" customHeight="1" x14ac:dyDescent="0.35">
      <c r="A61" s="154"/>
      <c r="B61" s="155"/>
      <c r="C61" s="162"/>
      <c r="D61" s="158"/>
      <c r="E61" s="159"/>
      <c r="F61" s="159"/>
      <c r="G61" s="157"/>
      <c r="H61" s="215"/>
      <c r="K61" s="107"/>
    </row>
    <row r="62" spans="1:11" ht="16" customHeight="1" x14ac:dyDescent="0.35">
      <c r="A62" s="154"/>
      <c r="B62" s="155"/>
      <c r="C62" s="286" t="s">
        <v>37</v>
      </c>
      <c r="D62" s="165"/>
      <c r="E62" s="107"/>
      <c r="F62" s="107"/>
      <c r="G62" s="169"/>
      <c r="H62" s="232"/>
      <c r="K62" s="107"/>
    </row>
    <row r="63" spans="1:11" ht="16" customHeight="1" x14ac:dyDescent="0.5">
      <c r="A63" s="154"/>
      <c r="B63" s="155"/>
      <c r="C63" s="287" t="s">
        <v>44</v>
      </c>
      <c r="D63" s="165"/>
      <c r="E63" s="267">
        <v>0</v>
      </c>
      <c r="F63" s="166"/>
      <c r="G63" s="222">
        <f>+E63/$K$9*100</f>
        <v>0</v>
      </c>
      <c r="H63" s="235" t="s">
        <v>39</v>
      </c>
      <c r="K63" s="107"/>
    </row>
    <row r="64" spans="1:11" ht="16" customHeight="1" x14ac:dyDescent="0.35">
      <c r="A64" s="154"/>
      <c r="B64" s="155"/>
      <c r="C64" s="221"/>
      <c r="D64" s="165"/>
      <c r="E64" s="166"/>
      <c r="F64" s="166"/>
      <c r="G64" s="233"/>
      <c r="H64" s="235"/>
      <c r="K64" s="107"/>
    </row>
    <row r="65" spans="1:11" ht="16" customHeight="1" x14ac:dyDescent="0.5">
      <c r="A65" s="154"/>
      <c r="B65" s="154"/>
      <c r="C65" s="293" t="s">
        <v>51</v>
      </c>
      <c r="D65" s="165"/>
      <c r="E65" s="222">
        <f>+E63+E42+E47</f>
        <v>0</v>
      </c>
      <c r="F65" s="107"/>
      <c r="G65" s="222">
        <f>+G42+G63+G47</f>
        <v>0</v>
      </c>
      <c r="H65" s="219"/>
      <c r="K65" s="107"/>
    </row>
    <row r="66" spans="1:11" ht="16" customHeight="1" x14ac:dyDescent="0.35">
      <c r="A66" s="154"/>
      <c r="B66" s="155"/>
      <c r="C66" s="156"/>
      <c r="D66" s="158"/>
      <c r="E66" s="159"/>
      <c r="F66" s="159"/>
      <c r="G66" s="157"/>
      <c r="H66" s="215"/>
      <c r="K66" s="107"/>
    </row>
    <row r="67" spans="1:11" ht="16" customHeight="1" x14ac:dyDescent="0.35">
      <c r="A67" s="154"/>
      <c r="B67" s="154"/>
      <c r="C67" s="217" t="s">
        <v>52</v>
      </c>
      <c r="D67" s="156"/>
      <c r="E67" s="52"/>
      <c r="F67" s="52"/>
      <c r="G67" s="173"/>
      <c r="H67" s="247"/>
      <c r="K67" s="107"/>
    </row>
    <row r="68" spans="1:11" ht="16" customHeight="1" x14ac:dyDescent="0.35">
      <c r="A68" s="154"/>
      <c r="B68" s="154"/>
      <c r="C68" s="217"/>
      <c r="D68" s="156"/>
      <c r="E68" s="52"/>
      <c r="F68" s="52"/>
      <c r="G68" s="173"/>
      <c r="H68" s="247"/>
      <c r="K68" s="107"/>
    </row>
    <row r="69" spans="1:11" ht="16" customHeight="1" x14ac:dyDescent="0.35">
      <c r="A69" s="154"/>
      <c r="B69" s="154"/>
      <c r="C69" s="286" t="s">
        <v>37</v>
      </c>
      <c r="D69" s="156"/>
      <c r="E69" s="52"/>
      <c r="F69" s="52"/>
      <c r="G69" s="173"/>
      <c r="H69" s="247"/>
      <c r="K69" s="107"/>
    </row>
    <row r="70" spans="1:11" ht="16" customHeight="1" x14ac:dyDescent="0.35">
      <c r="A70" s="154"/>
      <c r="B70" s="154"/>
      <c r="C70" s="287" t="s">
        <v>38</v>
      </c>
      <c r="D70" s="156"/>
      <c r="E70" s="266">
        <v>0</v>
      </c>
      <c r="F70" s="1"/>
      <c r="G70" s="1">
        <f>+E70/$K$9*100</f>
        <v>0</v>
      </c>
      <c r="H70" s="219"/>
      <c r="K70" s="107"/>
    </row>
    <row r="71" spans="1:11" ht="16" customHeight="1" x14ac:dyDescent="0.5">
      <c r="A71" s="154"/>
      <c r="B71" s="154"/>
      <c r="C71" s="287" t="s">
        <v>45</v>
      </c>
      <c r="D71" s="165"/>
      <c r="E71" s="264">
        <v>0</v>
      </c>
      <c r="F71" s="1"/>
      <c r="G71" s="222">
        <f>+E71/$K$9*100</f>
        <v>0</v>
      </c>
      <c r="H71" s="247"/>
      <c r="K71" s="107"/>
    </row>
    <row r="72" spans="1:11" ht="16" customHeight="1" x14ac:dyDescent="0.35">
      <c r="A72" s="154"/>
      <c r="B72" s="154"/>
      <c r="C72" s="290" t="s">
        <v>43</v>
      </c>
      <c r="D72" s="165"/>
      <c r="E72" s="1">
        <f>ROUND(SUM(E70:E71),0)</f>
        <v>0</v>
      </c>
      <c r="F72" s="1"/>
      <c r="G72" s="1">
        <f>ROUND((SUM(G70:G71)),2)</f>
        <v>0</v>
      </c>
      <c r="H72" s="224"/>
      <c r="K72" s="107"/>
    </row>
    <row r="73" spans="1:11" ht="16" customHeight="1" x14ac:dyDescent="0.35">
      <c r="A73" s="154"/>
      <c r="B73" s="154"/>
      <c r="C73" s="225"/>
      <c r="D73" s="165"/>
      <c r="E73" s="149"/>
      <c r="F73" s="149"/>
      <c r="G73" s="233"/>
      <c r="H73" s="224"/>
      <c r="K73" s="107"/>
    </row>
    <row r="74" spans="1:11" ht="16" customHeight="1" x14ac:dyDescent="0.35">
      <c r="A74" s="154"/>
      <c r="B74" s="154"/>
      <c r="C74" s="286" t="s">
        <v>37</v>
      </c>
      <c r="D74" s="156"/>
      <c r="E74" s="52"/>
      <c r="F74" s="52"/>
      <c r="G74" s="173"/>
      <c r="H74" s="247"/>
      <c r="K74" s="107"/>
    </row>
    <row r="75" spans="1:11" ht="16" customHeight="1" x14ac:dyDescent="0.5">
      <c r="A75" s="154"/>
      <c r="B75" s="154"/>
      <c r="C75" s="287" t="s">
        <v>44</v>
      </c>
      <c r="D75" s="165"/>
      <c r="E75" s="264">
        <v>0</v>
      </c>
      <c r="F75" s="222"/>
      <c r="G75" s="222">
        <f>+E75/$K$9*100</f>
        <v>0</v>
      </c>
      <c r="H75" s="247"/>
      <c r="K75" s="107"/>
    </row>
    <row r="76" spans="1:11" ht="16" customHeight="1" x14ac:dyDescent="0.35">
      <c r="A76" s="154"/>
      <c r="B76" s="154"/>
      <c r="C76" s="221"/>
      <c r="D76" s="156"/>
      <c r="E76" s="52"/>
      <c r="F76" s="52"/>
      <c r="G76" s="173"/>
      <c r="H76" s="247"/>
      <c r="K76" s="107"/>
    </row>
    <row r="77" spans="1:11" ht="16" customHeight="1" x14ac:dyDescent="0.35">
      <c r="A77" s="154"/>
      <c r="B77" s="154"/>
      <c r="C77" s="293" t="s">
        <v>53</v>
      </c>
      <c r="D77" s="165"/>
      <c r="E77" s="149"/>
      <c r="F77" s="149"/>
      <c r="G77" s="234"/>
      <c r="H77" s="247"/>
      <c r="K77" s="107"/>
    </row>
    <row r="78" spans="1:11" ht="16" customHeight="1" x14ac:dyDescent="0.5">
      <c r="A78" s="154"/>
      <c r="B78" s="154"/>
      <c r="C78" s="293" t="s">
        <v>54</v>
      </c>
      <c r="D78" s="165"/>
      <c r="E78" s="222">
        <f>+E75+E72</f>
        <v>0</v>
      </c>
      <c r="F78" s="107"/>
      <c r="G78" s="222">
        <f>+G72+G75</f>
        <v>0</v>
      </c>
      <c r="H78" s="219"/>
      <c r="K78" s="107"/>
    </row>
    <row r="79" spans="1:11" ht="16" customHeight="1" x14ac:dyDescent="0.35">
      <c r="A79" s="154"/>
      <c r="B79" s="154"/>
      <c r="C79" s="172"/>
      <c r="D79" s="165"/>
      <c r="E79" s="107"/>
      <c r="F79" s="107"/>
      <c r="G79" s="169"/>
      <c r="H79" s="232"/>
      <c r="K79" s="107"/>
    </row>
    <row r="80" spans="1:11" ht="16" customHeight="1" x14ac:dyDescent="0.35">
      <c r="A80" s="154"/>
      <c r="B80" s="155"/>
      <c r="C80" s="162" t="s">
        <v>55</v>
      </c>
      <c r="D80" s="158"/>
      <c r="E80" s="155"/>
      <c r="F80" s="155"/>
      <c r="G80" s="161"/>
      <c r="H80" s="216"/>
    </row>
    <row r="81" spans="1:11" ht="16" customHeight="1" x14ac:dyDescent="0.35">
      <c r="A81" s="154"/>
      <c r="B81" s="155"/>
      <c r="C81" s="156"/>
      <c r="D81" s="158"/>
      <c r="E81" s="155"/>
      <c r="F81" s="155"/>
      <c r="G81" s="161"/>
      <c r="H81" s="216"/>
    </row>
    <row r="82" spans="1:11" ht="16" customHeight="1" x14ac:dyDescent="0.35">
      <c r="A82" s="154"/>
      <c r="B82" s="155"/>
      <c r="C82" s="162" t="s">
        <v>56</v>
      </c>
      <c r="D82" s="158"/>
      <c r="E82" s="155"/>
      <c r="F82" s="155"/>
      <c r="G82" s="161"/>
      <c r="H82" s="216"/>
    </row>
    <row r="83" spans="1:11" ht="16" customHeight="1" x14ac:dyDescent="0.35">
      <c r="A83" s="154"/>
      <c r="B83" s="155"/>
      <c r="C83" s="156"/>
      <c r="D83" s="158"/>
      <c r="E83" s="155"/>
      <c r="F83" s="155"/>
      <c r="G83" s="161"/>
      <c r="H83" s="216"/>
    </row>
    <row r="84" spans="1:11" ht="16" customHeight="1" x14ac:dyDescent="0.35">
      <c r="A84" s="154"/>
      <c r="B84" s="155"/>
      <c r="C84" s="286" t="s">
        <v>37</v>
      </c>
      <c r="D84" s="156"/>
      <c r="E84" s="52"/>
      <c r="F84" s="52"/>
      <c r="G84" s="169"/>
      <c r="H84" s="216"/>
    </row>
    <row r="85" spans="1:11" ht="16" customHeight="1" x14ac:dyDescent="0.35">
      <c r="A85" s="154"/>
      <c r="B85" s="155"/>
      <c r="C85" s="287" t="s">
        <v>44</v>
      </c>
      <c r="D85" s="156"/>
      <c r="E85" s="266">
        <v>0</v>
      </c>
      <c r="F85" s="1"/>
      <c r="G85" s="1">
        <f>+E85/$K$9*100</f>
        <v>0</v>
      </c>
      <c r="H85" s="219"/>
    </row>
    <row r="86" spans="1:11" ht="16" customHeight="1" x14ac:dyDescent="0.35">
      <c r="A86" s="154"/>
      <c r="B86" s="155"/>
      <c r="C86" s="156"/>
      <c r="D86" s="158"/>
      <c r="E86" s="1"/>
      <c r="F86" s="1"/>
      <c r="G86" s="1"/>
      <c r="H86" s="216"/>
    </row>
    <row r="87" spans="1:11" ht="16" customHeight="1" x14ac:dyDescent="0.35">
      <c r="A87" s="154"/>
      <c r="B87" s="155"/>
      <c r="C87" s="286" t="s">
        <v>37</v>
      </c>
      <c r="D87" s="156"/>
      <c r="E87" s="1"/>
      <c r="F87" s="1"/>
      <c r="G87" s="1"/>
      <c r="H87" s="216"/>
    </row>
    <row r="88" spans="1:11" ht="16" customHeight="1" x14ac:dyDescent="0.5">
      <c r="A88" s="154"/>
      <c r="B88" s="154"/>
      <c r="C88" s="287" t="s">
        <v>44</v>
      </c>
      <c r="D88" s="156"/>
      <c r="E88" s="264">
        <v>0</v>
      </c>
      <c r="F88" s="222"/>
      <c r="G88" s="222">
        <f>+E88/$K$9*100</f>
        <v>0</v>
      </c>
      <c r="H88" s="248"/>
      <c r="K88" s="107"/>
    </row>
    <row r="89" spans="1:11" ht="16" customHeight="1" x14ac:dyDescent="0.5">
      <c r="A89" s="154"/>
      <c r="B89" s="154"/>
      <c r="C89" s="287"/>
      <c r="D89" s="156"/>
      <c r="E89" s="264"/>
      <c r="F89" s="222"/>
      <c r="G89" s="222"/>
      <c r="H89" s="248"/>
      <c r="K89" s="107"/>
    </row>
    <row r="90" spans="1:11" ht="16" customHeight="1" x14ac:dyDescent="0.5">
      <c r="A90" s="154"/>
      <c r="B90" s="154"/>
      <c r="C90" s="293" t="s">
        <v>57</v>
      </c>
      <c r="D90" s="156"/>
      <c r="E90" s="222"/>
      <c r="F90" s="222"/>
      <c r="G90" s="222"/>
      <c r="H90" s="248"/>
      <c r="K90" s="107"/>
    </row>
    <row r="91" spans="1:11" ht="16" customHeight="1" x14ac:dyDescent="0.5">
      <c r="A91" s="154"/>
      <c r="B91" s="154"/>
      <c r="C91" s="293" t="s">
        <v>54</v>
      </c>
      <c r="D91" s="156"/>
      <c r="E91" s="249">
        <f>+E88+E85</f>
        <v>0</v>
      </c>
      <c r="F91" s="222"/>
      <c r="G91" s="222">
        <f>+G88+G85</f>
        <v>0</v>
      </c>
      <c r="H91" s="219" t="s">
        <v>39</v>
      </c>
      <c r="K91" s="107"/>
    </row>
    <row r="92" spans="1:11" ht="16" customHeight="1" x14ac:dyDescent="0.35">
      <c r="A92" s="154"/>
      <c r="B92" s="154"/>
      <c r="C92" s="167"/>
      <c r="D92" s="165"/>
      <c r="E92" s="250"/>
      <c r="F92" s="250"/>
      <c r="G92" s="234"/>
      <c r="H92" s="220"/>
      <c r="K92" s="148"/>
    </row>
    <row r="93" spans="1:11" ht="16" customHeight="1" x14ac:dyDescent="0.35">
      <c r="A93" s="298" t="s">
        <v>0</v>
      </c>
      <c r="B93" s="298"/>
      <c r="C93" s="298"/>
      <c r="D93" s="298"/>
      <c r="E93" s="298"/>
      <c r="F93" s="298"/>
      <c r="G93" s="298"/>
      <c r="H93" s="298"/>
      <c r="K93" s="148"/>
    </row>
    <row r="94" spans="1:11" ht="16" customHeight="1" x14ac:dyDescent="0.35">
      <c r="A94" s="5"/>
      <c r="B94" s="5"/>
      <c r="C94" s="5"/>
      <c r="D94" s="5"/>
      <c r="E94" s="5"/>
      <c r="F94" s="5"/>
      <c r="G94" s="5"/>
      <c r="H94" s="5"/>
      <c r="K94" s="148"/>
    </row>
    <row r="95" spans="1:11" ht="16" customHeight="1" x14ac:dyDescent="0.3">
      <c r="A95" s="299" t="s">
        <v>48</v>
      </c>
      <c r="B95" s="299"/>
      <c r="C95" s="299"/>
      <c r="D95" s="299"/>
      <c r="E95" s="299"/>
      <c r="F95" s="299"/>
      <c r="G95" s="299"/>
      <c r="H95" s="299"/>
      <c r="K95" s="148"/>
    </row>
    <row r="96" spans="1:11" ht="16" customHeight="1" x14ac:dyDescent="0.3">
      <c r="A96" s="301" t="s">
        <v>2</v>
      </c>
      <c r="B96" s="301"/>
      <c r="C96" s="301"/>
      <c r="D96" s="301"/>
      <c r="E96" s="301"/>
      <c r="F96" s="301"/>
      <c r="G96" s="301"/>
      <c r="H96" s="301"/>
      <c r="K96" s="148"/>
    </row>
    <row r="97" spans="1:11" ht="16" customHeight="1" x14ac:dyDescent="0.3">
      <c r="A97" s="277"/>
      <c r="B97" s="277"/>
      <c r="C97" s="277"/>
      <c r="D97" s="277"/>
      <c r="E97" s="277"/>
      <c r="F97" s="277"/>
      <c r="G97" s="277"/>
      <c r="H97" s="277"/>
      <c r="K97" s="148"/>
    </row>
    <row r="98" spans="1:11" ht="16" customHeight="1" x14ac:dyDescent="0.3">
      <c r="A98" s="302" t="str">
        <f>+A53</f>
        <v>12/31/20XX</v>
      </c>
      <c r="B98" s="302"/>
      <c r="C98" s="302"/>
      <c r="D98" s="302"/>
      <c r="E98" s="302"/>
      <c r="F98" s="302"/>
      <c r="G98" s="302"/>
      <c r="H98" s="302"/>
      <c r="K98" s="148"/>
    </row>
    <row r="99" spans="1:11" ht="16" customHeight="1" x14ac:dyDescent="0.35">
      <c r="A99" s="236"/>
      <c r="B99" s="237"/>
      <c r="C99" s="236"/>
      <c r="D99" s="237"/>
      <c r="E99" s="238"/>
      <c r="F99" s="238"/>
      <c r="G99" s="239"/>
      <c r="H99" s="240"/>
      <c r="K99" s="148"/>
    </row>
    <row r="100" spans="1:11" ht="16" customHeight="1" x14ac:dyDescent="0.35">
      <c r="A100" s="241"/>
      <c r="B100" s="241"/>
      <c r="C100" s="241"/>
      <c r="D100" s="241"/>
      <c r="E100" s="241"/>
      <c r="F100" s="241"/>
      <c r="G100" s="242"/>
      <c r="H100" s="243"/>
      <c r="K100" s="148"/>
    </row>
    <row r="101" spans="1:11" ht="16" customHeight="1" x14ac:dyDescent="0.35">
      <c r="A101" s="213" t="s">
        <v>29</v>
      </c>
      <c r="B101" s="213"/>
      <c r="C101" s="213"/>
      <c r="D101" s="213"/>
      <c r="E101" s="213"/>
      <c r="F101" s="213"/>
      <c r="G101" s="303" t="s">
        <v>30</v>
      </c>
      <c r="H101" s="303"/>
      <c r="K101" s="148"/>
    </row>
    <row r="102" spans="1:11" ht="16" customHeight="1" x14ac:dyDescent="0.35">
      <c r="A102" s="8" t="s">
        <v>32</v>
      </c>
      <c r="B102" s="213"/>
      <c r="C102" s="8" t="s">
        <v>33</v>
      </c>
      <c r="D102" s="213"/>
      <c r="E102" s="8" t="s">
        <v>34</v>
      </c>
      <c r="F102" s="213"/>
      <c r="G102" s="304" t="s">
        <v>27</v>
      </c>
      <c r="H102" s="304"/>
      <c r="K102" s="148"/>
    </row>
    <row r="103" spans="1:11" ht="16" customHeight="1" x14ac:dyDescent="0.35">
      <c r="A103" s="244"/>
      <c r="B103" s="244"/>
      <c r="C103" s="244"/>
      <c r="D103" s="244"/>
      <c r="E103" s="245"/>
      <c r="F103" s="245"/>
      <c r="G103" s="246"/>
      <c r="H103" s="191"/>
      <c r="K103" s="148"/>
    </row>
    <row r="104" spans="1:11" ht="16" customHeight="1" x14ac:dyDescent="0.35">
      <c r="A104" s="244"/>
      <c r="B104" s="244"/>
      <c r="C104" s="162" t="s">
        <v>49</v>
      </c>
      <c r="D104" s="244"/>
      <c r="E104" s="245"/>
      <c r="F104" s="245"/>
      <c r="G104" s="246"/>
      <c r="H104" s="191"/>
      <c r="K104" s="148"/>
    </row>
    <row r="105" spans="1:11" ht="16" customHeight="1" x14ac:dyDescent="0.35">
      <c r="A105" s="244"/>
      <c r="B105" s="244"/>
      <c r="C105" s="162"/>
      <c r="D105" s="244"/>
      <c r="E105" s="245"/>
      <c r="F105" s="245"/>
      <c r="G105" s="246"/>
      <c r="H105" s="191"/>
      <c r="K105" s="148"/>
    </row>
    <row r="106" spans="1:11" ht="16" customHeight="1" x14ac:dyDescent="0.35">
      <c r="A106" s="154"/>
      <c r="B106" s="155"/>
      <c r="C106" s="162" t="s">
        <v>58</v>
      </c>
      <c r="D106" s="158"/>
      <c r="E106" s="159"/>
      <c r="F106" s="159"/>
      <c r="G106" s="157"/>
      <c r="H106" s="215"/>
      <c r="K106" s="148"/>
    </row>
    <row r="107" spans="1:11" ht="16" customHeight="1" x14ac:dyDescent="0.35">
      <c r="A107" s="154"/>
      <c r="B107" s="155"/>
      <c r="C107" s="162"/>
      <c r="D107" s="158"/>
      <c r="E107" s="159"/>
      <c r="F107" s="159"/>
      <c r="G107" s="157"/>
      <c r="H107" s="215"/>
      <c r="K107" s="148"/>
    </row>
    <row r="108" spans="1:11" ht="16" customHeight="1" x14ac:dyDescent="0.35">
      <c r="A108" s="154"/>
      <c r="B108" s="154"/>
      <c r="C108" s="162" t="s">
        <v>59</v>
      </c>
      <c r="D108" s="156"/>
      <c r="E108" s="223"/>
      <c r="F108" s="223"/>
      <c r="G108" s="233"/>
      <c r="H108" s="248"/>
      <c r="K108" s="107"/>
    </row>
    <row r="109" spans="1:11" ht="16" customHeight="1" x14ac:dyDescent="0.35">
      <c r="A109" s="154"/>
      <c r="B109" s="154"/>
      <c r="C109" s="162"/>
      <c r="D109" s="156"/>
      <c r="E109" s="223"/>
      <c r="F109" s="223"/>
      <c r="G109" s="233"/>
      <c r="H109" s="248"/>
      <c r="K109" s="107"/>
    </row>
    <row r="110" spans="1:11" ht="16" customHeight="1" x14ac:dyDescent="0.35">
      <c r="A110" s="154"/>
      <c r="B110" s="154"/>
      <c r="C110" s="286" t="s">
        <v>37</v>
      </c>
      <c r="D110" s="156"/>
      <c r="E110" s="158"/>
      <c r="F110" s="158"/>
      <c r="G110" s="158"/>
      <c r="H110" s="158"/>
      <c r="K110" s="107"/>
    </row>
    <row r="111" spans="1:11" ht="16" customHeight="1" x14ac:dyDescent="0.35">
      <c r="A111" s="154"/>
      <c r="B111" s="154"/>
      <c r="C111" s="287" t="s">
        <v>45</v>
      </c>
      <c r="D111" s="156"/>
      <c r="E111" s="265">
        <v>0</v>
      </c>
      <c r="F111" s="1"/>
      <c r="G111" s="1">
        <f>+E111/$K$9*100</f>
        <v>0</v>
      </c>
      <c r="H111" s="235" t="s">
        <v>39</v>
      </c>
      <c r="K111" s="107"/>
    </row>
    <row r="112" spans="1:11" ht="16" customHeight="1" x14ac:dyDescent="0.35">
      <c r="A112" s="154"/>
      <c r="B112" s="154"/>
      <c r="C112" s="287" t="s">
        <v>45</v>
      </c>
      <c r="D112" s="156"/>
      <c r="E112" s="263">
        <v>0</v>
      </c>
      <c r="F112" s="1"/>
      <c r="G112" s="1">
        <f>+E112/$K$9*100</f>
        <v>0</v>
      </c>
      <c r="H112" s="158"/>
      <c r="K112" s="107"/>
    </row>
    <row r="113" spans="1:11" ht="16" customHeight="1" x14ac:dyDescent="0.35">
      <c r="A113" s="154"/>
      <c r="B113" s="154"/>
      <c r="C113" s="287" t="s">
        <v>45</v>
      </c>
      <c r="D113" s="156"/>
      <c r="E113" s="263"/>
      <c r="F113" s="1"/>
      <c r="G113" s="1"/>
      <c r="H113" s="235"/>
      <c r="K113" s="107"/>
    </row>
    <row r="114" spans="1:11" ht="16" customHeight="1" x14ac:dyDescent="0.35">
      <c r="A114" s="164" t="s">
        <v>60</v>
      </c>
      <c r="B114" s="154"/>
      <c r="C114" s="288" t="s">
        <v>61</v>
      </c>
      <c r="D114" s="156"/>
      <c r="E114" s="1">
        <v>0</v>
      </c>
      <c r="F114" s="1"/>
      <c r="G114" s="1">
        <f>+E114/$K$9*100</f>
        <v>0</v>
      </c>
      <c r="H114" s="235"/>
      <c r="K114" s="107"/>
    </row>
    <row r="115" spans="1:11" ht="16" customHeight="1" x14ac:dyDescent="0.35">
      <c r="A115" s="164"/>
      <c r="B115" s="154"/>
      <c r="C115" s="288" t="s">
        <v>62</v>
      </c>
      <c r="D115" s="156"/>
      <c r="E115" s="1"/>
      <c r="F115" s="1"/>
      <c r="G115" s="1"/>
      <c r="H115" s="235"/>
      <c r="K115" s="107"/>
    </row>
    <row r="116" spans="1:11" ht="16" customHeight="1" x14ac:dyDescent="0.5">
      <c r="A116" s="164"/>
      <c r="B116" s="154"/>
      <c r="C116" s="288" t="s">
        <v>42</v>
      </c>
      <c r="D116" s="156"/>
      <c r="E116" s="251">
        <v>0</v>
      </c>
      <c r="F116" s="176"/>
      <c r="G116" s="222">
        <f>+E116/$K$9*100</f>
        <v>0</v>
      </c>
      <c r="H116" s="144"/>
      <c r="K116" s="107"/>
    </row>
    <row r="117" spans="1:11" ht="16" customHeight="1" x14ac:dyDescent="0.35">
      <c r="A117" s="154"/>
      <c r="B117" s="154"/>
      <c r="C117" s="162"/>
      <c r="D117" s="165"/>
      <c r="E117" s="250"/>
      <c r="F117" s="250"/>
      <c r="G117" s="234"/>
      <c r="H117" s="220"/>
      <c r="K117" s="148"/>
    </row>
    <row r="118" spans="1:11" ht="16" customHeight="1" x14ac:dyDescent="0.5">
      <c r="A118" s="154"/>
      <c r="B118" s="154"/>
      <c r="C118" s="293" t="s">
        <v>63</v>
      </c>
      <c r="D118" s="165"/>
      <c r="E118" s="222">
        <v>0</v>
      </c>
      <c r="F118" s="222"/>
      <c r="G118" s="222">
        <v>0</v>
      </c>
      <c r="H118" s="224"/>
      <c r="K118" s="107"/>
    </row>
    <row r="119" spans="1:11" ht="16" customHeight="1" x14ac:dyDescent="0.35">
      <c r="A119" s="154"/>
      <c r="B119" s="154"/>
      <c r="C119" s="252"/>
      <c r="D119" s="165"/>
      <c r="E119" s="149"/>
      <c r="F119" s="149"/>
      <c r="G119" s="234"/>
      <c r="H119" s="224"/>
      <c r="K119" s="107"/>
    </row>
    <row r="120" spans="1:11" ht="16" customHeight="1" x14ac:dyDescent="0.35">
      <c r="A120" s="154"/>
      <c r="B120" s="154"/>
      <c r="C120" s="293" t="s">
        <v>64</v>
      </c>
      <c r="D120" s="165"/>
      <c r="E120" s="149"/>
      <c r="F120" s="149"/>
      <c r="G120" s="234"/>
      <c r="H120" s="224"/>
      <c r="K120" s="107"/>
    </row>
    <row r="121" spans="1:11" ht="16" customHeight="1" x14ac:dyDescent="0.5">
      <c r="A121" s="154"/>
      <c r="B121" s="154"/>
      <c r="C121" s="293" t="s">
        <v>65</v>
      </c>
      <c r="D121" s="165"/>
      <c r="E121" s="222">
        <f>+E118+E91</f>
        <v>0</v>
      </c>
      <c r="F121" s="107"/>
      <c r="G121" s="222">
        <f>+G118+G91</f>
        <v>0</v>
      </c>
      <c r="H121" s="235"/>
      <c r="K121" s="107"/>
    </row>
    <row r="122" spans="1:11" ht="16" customHeight="1" x14ac:dyDescent="0.35">
      <c r="A122" s="154"/>
      <c r="B122" s="154"/>
      <c r="C122" s="172"/>
      <c r="D122" s="165"/>
      <c r="E122" s="107"/>
      <c r="F122" s="107"/>
      <c r="G122" s="169"/>
      <c r="H122" s="232"/>
      <c r="K122" s="107"/>
    </row>
    <row r="123" spans="1:11" ht="16" customHeight="1" x14ac:dyDescent="0.35">
      <c r="A123" s="154"/>
      <c r="B123" s="154"/>
      <c r="C123" s="162" t="s">
        <v>66</v>
      </c>
      <c r="D123" s="165"/>
      <c r="E123" s="107"/>
      <c r="F123" s="107"/>
      <c r="G123" s="169"/>
      <c r="H123" s="232"/>
      <c r="K123" s="107"/>
    </row>
    <row r="124" spans="1:11" ht="16" customHeight="1" x14ac:dyDescent="0.35">
      <c r="A124" s="154"/>
      <c r="B124" s="154"/>
      <c r="C124" s="253"/>
      <c r="D124" s="165"/>
      <c r="E124" s="107"/>
      <c r="F124" s="107"/>
      <c r="G124" s="169"/>
      <c r="H124" s="232"/>
      <c r="K124" s="107"/>
    </row>
    <row r="125" spans="1:11" ht="16" customHeight="1" x14ac:dyDescent="0.35">
      <c r="A125" s="154"/>
      <c r="B125" s="154"/>
      <c r="C125" s="286" t="s">
        <v>37</v>
      </c>
      <c r="D125" s="156"/>
      <c r="E125" s="52"/>
      <c r="F125" s="52"/>
      <c r="G125" s="173"/>
      <c r="H125" s="232"/>
      <c r="K125" s="107"/>
    </row>
    <row r="126" spans="1:11" ht="16" customHeight="1" x14ac:dyDescent="0.35">
      <c r="A126" s="154"/>
      <c r="B126" s="154"/>
      <c r="C126" s="287" t="s">
        <v>38</v>
      </c>
      <c r="D126" s="156"/>
      <c r="E126" s="263">
        <v>0</v>
      </c>
      <c r="F126" s="1"/>
      <c r="G126" s="1">
        <f>+E126/$K$9*100</f>
        <v>0</v>
      </c>
      <c r="H126" s="219"/>
      <c r="K126" s="107"/>
    </row>
    <row r="127" spans="1:11" ht="16" customHeight="1" x14ac:dyDescent="0.5">
      <c r="A127" s="154"/>
      <c r="B127" s="154"/>
      <c r="C127" s="287" t="s">
        <v>45</v>
      </c>
      <c r="D127" s="165"/>
      <c r="E127" s="264">
        <v>0</v>
      </c>
      <c r="F127" s="222"/>
      <c r="G127" s="222">
        <f>+E127/$K$9*100</f>
        <v>0</v>
      </c>
      <c r="H127" s="232"/>
      <c r="K127" s="107"/>
    </row>
    <row r="128" spans="1:11" ht="16" customHeight="1" x14ac:dyDescent="0.35">
      <c r="A128" s="154"/>
      <c r="B128" s="154"/>
      <c r="C128" s="293" t="s">
        <v>43</v>
      </c>
      <c r="D128" s="165"/>
      <c r="E128" s="1">
        <f>ROUND(SUM(E126:E127),0)</f>
        <v>0</v>
      </c>
      <c r="F128" s="1"/>
      <c r="G128" s="1">
        <f>ROUND((SUM(G126:G127)),2)</f>
        <v>0</v>
      </c>
      <c r="H128" s="232"/>
      <c r="K128" s="107"/>
    </row>
    <row r="129" spans="1:11" ht="16" customHeight="1" x14ac:dyDescent="0.35">
      <c r="A129" s="154"/>
      <c r="B129" s="154"/>
      <c r="C129" s="172"/>
      <c r="D129" s="165"/>
      <c r="E129" s="1"/>
      <c r="F129" s="1"/>
      <c r="G129" s="1"/>
      <c r="H129" s="232"/>
      <c r="K129" s="107"/>
    </row>
    <row r="130" spans="1:11" ht="16" customHeight="1" x14ac:dyDescent="0.35">
      <c r="A130" s="154"/>
      <c r="B130" s="154"/>
      <c r="C130" s="286" t="s">
        <v>37</v>
      </c>
      <c r="D130" s="156"/>
      <c r="E130" s="1"/>
      <c r="F130" s="1"/>
      <c r="G130" s="1"/>
      <c r="H130" s="232"/>
      <c r="K130" s="107"/>
    </row>
    <row r="131" spans="1:11" ht="16" customHeight="1" x14ac:dyDescent="0.5">
      <c r="A131" s="154"/>
      <c r="B131" s="154"/>
      <c r="C131" s="287" t="s">
        <v>38</v>
      </c>
      <c r="D131" s="156"/>
      <c r="E131" s="264">
        <v>0</v>
      </c>
      <c r="F131" s="222"/>
      <c r="G131" s="222">
        <f>+E131/$K$9*100</f>
        <v>0</v>
      </c>
      <c r="H131" s="232"/>
      <c r="K131" s="107"/>
    </row>
    <row r="132" spans="1:11" ht="16" customHeight="1" x14ac:dyDescent="0.35">
      <c r="A132" s="154"/>
      <c r="B132" s="154"/>
      <c r="C132" s="218"/>
      <c r="D132" s="156"/>
      <c r="E132" s="223"/>
      <c r="F132" s="223"/>
      <c r="G132" s="233"/>
      <c r="H132" s="232"/>
      <c r="K132" s="107"/>
    </row>
    <row r="133" spans="1:11" ht="16" customHeight="1" x14ac:dyDescent="0.5">
      <c r="A133" s="154"/>
      <c r="B133" s="154"/>
      <c r="C133" s="293" t="s">
        <v>67</v>
      </c>
      <c r="D133" s="165"/>
      <c r="E133" s="222">
        <f>+E131+E128</f>
        <v>0</v>
      </c>
      <c r="F133" s="107"/>
      <c r="G133" s="222">
        <f>+G128+G131</f>
        <v>0</v>
      </c>
      <c r="H133" s="219"/>
      <c r="K133" s="107"/>
    </row>
    <row r="134" spans="1:11" ht="16" customHeight="1" x14ac:dyDescent="0.5">
      <c r="A134" s="154"/>
      <c r="B134" s="154"/>
      <c r="C134" s="254"/>
      <c r="D134" s="165"/>
      <c r="E134" s="230"/>
      <c r="F134" s="107"/>
      <c r="G134" s="231"/>
      <c r="H134" s="232"/>
      <c r="K134" s="107"/>
    </row>
    <row r="135" spans="1:11" ht="16" customHeight="1" x14ac:dyDescent="0.5">
      <c r="A135" s="154"/>
      <c r="B135" s="154"/>
      <c r="C135" s="293" t="s">
        <v>68</v>
      </c>
      <c r="D135" s="165"/>
      <c r="E135" s="230"/>
      <c r="F135" s="107"/>
      <c r="G135" s="231"/>
      <c r="H135" s="232"/>
      <c r="K135" s="107"/>
    </row>
    <row r="136" spans="1:11" ht="16" customHeight="1" x14ac:dyDescent="0.5">
      <c r="A136" s="154"/>
      <c r="B136" s="154"/>
      <c r="C136" s="293" t="s">
        <v>65</v>
      </c>
      <c r="D136" s="165"/>
      <c r="E136" s="230">
        <f>+E78+E37+E65+E133+E121</f>
        <v>0</v>
      </c>
      <c r="F136" s="149"/>
      <c r="G136" s="231">
        <f>+G37+G78+G65+G133+G121</f>
        <v>0</v>
      </c>
      <c r="H136" s="227" t="s">
        <v>39</v>
      </c>
      <c r="K136" s="50"/>
    </row>
    <row r="137" spans="1:11" ht="16" customHeight="1" x14ac:dyDescent="0.35">
      <c r="A137" s="154"/>
      <c r="B137" s="154"/>
      <c r="C137" s="156"/>
      <c r="D137" s="165"/>
      <c r="E137" s="50"/>
      <c r="F137" s="50"/>
      <c r="G137" s="170"/>
      <c r="H137" s="227"/>
      <c r="K137" s="50"/>
    </row>
    <row r="138" spans="1:11" ht="16" customHeight="1" x14ac:dyDescent="0.35">
      <c r="A138" s="298" t="s">
        <v>0</v>
      </c>
      <c r="B138" s="298"/>
      <c r="C138" s="298"/>
      <c r="D138" s="298"/>
      <c r="E138" s="298"/>
      <c r="F138" s="298"/>
      <c r="G138" s="298"/>
      <c r="H138" s="298"/>
      <c r="K138" s="50"/>
    </row>
    <row r="139" spans="1:11" ht="16" customHeight="1" x14ac:dyDescent="0.35">
      <c r="A139" s="5"/>
      <c r="B139" s="5"/>
      <c r="C139" s="5"/>
      <c r="D139" s="5"/>
      <c r="E139" s="5"/>
      <c r="F139" s="5"/>
      <c r="G139" s="5"/>
      <c r="H139" s="5"/>
      <c r="K139" s="50"/>
    </row>
    <row r="140" spans="1:11" ht="16" customHeight="1" x14ac:dyDescent="0.3">
      <c r="A140" s="299" t="s">
        <v>48</v>
      </c>
      <c r="B140" s="299"/>
      <c r="C140" s="299"/>
      <c r="D140" s="299"/>
      <c r="E140" s="299"/>
      <c r="F140" s="299"/>
      <c r="G140" s="299"/>
      <c r="H140" s="299"/>
      <c r="K140" s="50"/>
    </row>
    <row r="141" spans="1:11" ht="16" customHeight="1" x14ac:dyDescent="0.3">
      <c r="A141" s="301" t="s">
        <v>2</v>
      </c>
      <c r="B141" s="301"/>
      <c r="C141" s="301"/>
      <c r="D141" s="301"/>
      <c r="E141" s="301"/>
      <c r="F141" s="301"/>
      <c r="G141" s="301"/>
      <c r="H141" s="301"/>
      <c r="K141" s="50"/>
    </row>
    <row r="142" spans="1:11" ht="16" customHeight="1" x14ac:dyDescent="0.3">
      <c r="A142" s="278"/>
      <c r="B142" s="278"/>
      <c r="C142" s="278"/>
      <c r="D142" s="278"/>
      <c r="E142" s="278"/>
      <c r="F142" s="278"/>
      <c r="G142" s="278"/>
      <c r="H142" s="278"/>
      <c r="K142" s="50"/>
    </row>
    <row r="143" spans="1:11" ht="16" customHeight="1" x14ac:dyDescent="0.3">
      <c r="A143" s="302" t="str">
        <f>+A98</f>
        <v>12/31/20XX</v>
      </c>
      <c r="B143" s="302"/>
      <c r="C143" s="302"/>
      <c r="D143" s="302"/>
      <c r="E143" s="302"/>
      <c r="F143" s="302"/>
      <c r="G143" s="302"/>
      <c r="H143" s="302"/>
      <c r="K143" s="50"/>
    </row>
    <row r="144" spans="1:11" ht="16" customHeight="1" x14ac:dyDescent="0.35">
      <c r="A144" s="236"/>
      <c r="B144" s="237"/>
      <c r="C144" s="236"/>
      <c r="D144" s="237"/>
      <c r="E144" s="238"/>
      <c r="F144" s="238"/>
      <c r="G144" s="239"/>
      <c r="H144" s="240"/>
      <c r="K144" s="50"/>
    </row>
    <row r="145" spans="1:11" ht="16" customHeight="1" x14ac:dyDescent="0.35">
      <c r="A145" s="241"/>
      <c r="B145" s="241"/>
      <c r="C145" s="241"/>
      <c r="D145" s="241"/>
      <c r="E145" s="241"/>
      <c r="F145" s="241"/>
      <c r="G145" s="242"/>
      <c r="H145" s="243"/>
      <c r="K145" s="50"/>
    </row>
    <row r="146" spans="1:11" ht="16" customHeight="1" x14ac:dyDescent="0.35">
      <c r="A146" s="213" t="s">
        <v>29</v>
      </c>
      <c r="B146" s="213"/>
      <c r="C146" s="213"/>
      <c r="D146" s="213"/>
      <c r="E146" s="213"/>
      <c r="F146" s="213"/>
      <c r="G146" s="303" t="s">
        <v>30</v>
      </c>
      <c r="H146" s="303"/>
      <c r="K146" s="50"/>
    </row>
    <row r="147" spans="1:11" ht="16" customHeight="1" x14ac:dyDescent="0.35">
      <c r="A147" s="8" t="s">
        <v>32</v>
      </c>
      <c r="B147" s="213"/>
      <c r="C147" s="8" t="s">
        <v>33</v>
      </c>
      <c r="D147" s="213"/>
      <c r="E147" s="8" t="s">
        <v>34</v>
      </c>
      <c r="F147" s="213"/>
      <c r="G147" s="304" t="s">
        <v>27</v>
      </c>
      <c r="H147" s="304"/>
      <c r="K147" s="50"/>
    </row>
    <row r="148" spans="1:11" ht="16" customHeight="1" x14ac:dyDescent="0.35">
      <c r="A148" s="244"/>
      <c r="B148" s="244"/>
      <c r="C148" s="244"/>
      <c r="D148" s="244"/>
      <c r="E148" s="245"/>
      <c r="F148" s="245"/>
      <c r="G148" s="246"/>
      <c r="H148" s="191"/>
      <c r="K148" s="50"/>
    </row>
    <row r="149" spans="1:11" ht="16" customHeight="1" x14ac:dyDescent="0.35">
      <c r="A149" s="244"/>
      <c r="B149" s="244"/>
      <c r="C149" s="162"/>
      <c r="D149" s="244"/>
      <c r="E149" s="245"/>
      <c r="F149" s="245"/>
      <c r="G149" s="246"/>
      <c r="H149" s="191"/>
      <c r="K149" s="50"/>
    </row>
    <row r="150" spans="1:11" ht="16" customHeight="1" x14ac:dyDescent="0.35">
      <c r="A150" s="154"/>
      <c r="B150" s="154"/>
      <c r="C150" s="162" t="s">
        <v>69</v>
      </c>
      <c r="D150" s="165"/>
      <c r="E150" s="152"/>
      <c r="F150" s="152"/>
      <c r="G150" s="174"/>
      <c r="H150" s="255"/>
      <c r="K150" s="152"/>
    </row>
    <row r="151" spans="1:11" ht="16" customHeight="1" x14ac:dyDescent="0.35">
      <c r="A151" s="154"/>
      <c r="B151" s="154"/>
      <c r="C151" s="162"/>
      <c r="D151" s="165"/>
      <c r="E151" s="152"/>
      <c r="F151" s="152"/>
      <c r="G151" s="174"/>
      <c r="H151" s="255"/>
      <c r="K151" s="152"/>
    </row>
    <row r="152" spans="1:11" ht="16" customHeight="1" x14ac:dyDescent="0.35">
      <c r="A152" s="154"/>
      <c r="B152" s="155"/>
      <c r="C152" s="286" t="s">
        <v>37</v>
      </c>
      <c r="D152" s="175"/>
      <c r="E152" s="147"/>
      <c r="F152" s="147"/>
      <c r="G152" s="170"/>
      <c r="H152" s="227"/>
    </row>
    <row r="153" spans="1:11" ht="16" customHeight="1" x14ac:dyDescent="0.35">
      <c r="A153" s="154"/>
      <c r="B153" s="154"/>
      <c r="C153" s="287" t="s">
        <v>38</v>
      </c>
      <c r="D153" s="165"/>
      <c r="E153" s="265">
        <v>0</v>
      </c>
      <c r="F153" s="1"/>
      <c r="G153" s="1">
        <f>+E153/$K$9*100</f>
        <v>0</v>
      </c>
      <c r="H153" s="227" t="s">
        <v>39</v>
      </c>
      <c r="K153" s="152"/>
    </row>
    <row r="154" spans="1:11" ht="16" customHeight="1" x14ac:dyDescent="0.5">
      <c r="A154" s="154"/>
      <c r="B154" s="154"/>
      <c r="C154" s="287" t="s">
        <v>45</v>
      </c>
      <c r="D154" s="165"/>
      <c r="E154" s="264">
        <v>0</v>
      </c>
      <c r="F154" s="222"/>
      <c r="G154" s="222">
        <f>+E154/$K$9*100</f>
        <v>0</v>
      </c>
      <c r="H154" s="226"/>
      <c r="K154" s="166"/>
    </row>
    <row r="155" spans="1:11" ht="16" customHeight="1" x14ac:dyDescent="0.35">
      <c r="A155" s="154"/>
      <c r="B155" s="154"/>
      <c r="C155" s="293" t="s">
        <v>70</v>
      </c>
      <c r="D155" s="165"/>
      <c r="E155" s="1">
        <f>ROUND(SUM(E153:E154),0)</f>
        <v>0</v>
      </c>
      <c r="F155" s="1"/>
      <c r="G155" s="1">
        <f>ROUND((SUM(G153:G154)),2)</f>
        <v>0</v>
      </c>
      <c r="H155" s="224"/>
      <c r="K155" s="107"/>
    </row>
    <row r="156" spans="1:11" ht="16" customHeight="1" x14ac:dyDescent="0.35">
      <c r="A156" s="154"/>
      <c r="B156" s="154"/>
      <c r="C156" s="156"/>
      <c r="D156" s="165"/>
      <c r="E156" s="1"/>
      <c r="F156" s="1"/>
      <c r="G156" s="1"/>
      <c r="H156" s="255"/>
      <c r="K156" s="152"/>
    </row>
    <row r="157" spans="1:11" ht="16" customHeight="1" x14ac:dyDescent="0.35">
      <c r="A157" s="154"/>
      <c r="B157" s="154"/>
      <c r="C157" s="286" t="s">
        <v>37</v>
      </c>
      <c r="D157" s="156"/>
      <c r="E157" s="1"/>
      <c r="F157" s="1"/>
      <c r="G157" s="1"/>
      <c r="H157" s="255"/>
      <c r="K157" s="152"/>
    </row>
    <row r="158" spans="1:11" ht="16" customHeight="1" x14ac:dyDescent="0.35">
      <c r="A158" s="154"/>
      <c r="B158" s="154"/>
      <c r="C158" s="287" t="s">
        <v>38</v>
      </c>
      <c r="D158" s="165"/>
      <c r="E158" s="263">
        <v>0</v>
      </c>
      <c r="F158" s="1"/>
      <c r="G158" s="1">
        <f>+E158/$K$9*100</f>
        <v>0</v>
      </c>
      <c r="H158" s="255"/>
      <c r="K158" s="152"/>
    </row>
    <row r="159" spans="1:11" ht="16" customHeight="1" x14ac:dyDescent="0.35">
      <c r="A159" s="154"/>
      <c r="B159" s="154"/>
      <c r="C159" s="287" t="s">
        <v>38</v>
      </c>
      <c r="D159" s="165"/>
      <c r="E159" s="263">
        <v>0</v>
      </c>
      <c r="F159" s="1"/>
      <c r="G159" s="1">
        <f>+E159/$K$9*100</f>
        <v>0</v>
      </c>
      <c r="H159" s="255"/>
      <c r="K159" s="152"/>
    </row>
    <row r="160" spans="1:11" ht="16" customHeight="1" x14ac:dyDescent="0.35">
      <c r="A160" s="154"/>
      <c r="B160" s="154"/>
      <c r="C160" s="287" t="s">
        <v>45</v>
      </c>
      <c r="D160" s="156"/>
      <c r="E160" s="263"/>
      <c r="F160" s="1"/>
      <c r="G160" s="1"/>
      <c r="H160" s="255"/>
      <c r="K160" s="152"/>
    </row>
    <row r="161" spans="1:11" ht="16" customHeight="1" x14ac:dyDescent="0.35">
      <c r="A161" s="154" t="s">
        <v>40</v>
      </c>
      <c r="B161" s="154"/>
      <c r="C161" s="288" t="s">
        <v>71</v>
      </c>
      <c r="D161" s="165"/>
      <c r="E161" s="1">
        <v>0</v>
      </c>
      <c r="F161" s="1"/>
      <c r="G161" s="1">
        <f>+E161/$K$9*100</f>
        <v>0</v>
      </c>
      <c r="H161" s="255"/>
      <c r="K161" s="152"/>
    </row>
    <row r="162" spans="1:11" ht="16" customHeight="1" x14ac:dyDescent="0.5">
      <c r="A162" s="154"/>
      <c r="B162" s="154"/>
      <c r="C162" s="288" t="s">
        <v>42</v>
      </c>
      <c r="D162" s="165"/>
      <c r="E162" s="222">
        <v>0</v>
      </c>
      <c r="F162" s="222"/>
      <c r="G162" s="222">
        <f>+E162/$K$9*100</f>
        <v>0</v>
      </c>
      <c r="H162" s="255"/>
      <c r="K162" s="152"/>
    </row>
    <row r="163" spans="1:11" ht="16" customHeight="1" x14ac:dyDescent="0.5">
      <c r="A163" s="154"/>
      <c r="B163" s="154"/>
      <c r="C163" s="293" t="s">
        <v>70</v>
      </c>
      <c r="D163" s="165"/>
      <c r="E163" s="251">
        <f>SUM(E161:E162)</f>
        <v>0</v>
      </c>
      <c r="F163" s="256"/>
      <c r="G163" s="222">
        <f>SUM(G161:G162)</f>
        <v>0</v>
      </c>
      <c r="H163" s="255"/>
      <c r="K163" s="152"/>
    </row>
    <row r="164" spans="1:11" ht="16" customHeight="1" x14ac:dyDescent="0.35">
      <c r="A164" s="154"/>
      <c r="B164" s="154"/>
      <c r="C164" s="228"/>
      <c r="D164" s="165"/>
      <c r="E164" s="152"/>
      <c r="F164" s="152"/>
      <c r="G164" s="257"/>
      <c r="H164" s="255"/>
      <c r="K164" s="152"/>
    </row>
    <row r="165" spans="1:11" ht="16" customHeight="1" x14ac:dyDescent="0.35">
      <c r="A165" s="154"/>
      <c r="B165" s="154"/>
      <c r="C165" s="293" t="s">
        <v>72</v>
      </c>
      <c r="D165" s="165"/>
      <c r="E165" s="152"/>
      <c r="F165" s="152"/>
      <c r="G165" s="257"/>
      <c r="H165" s="255"/>
      <c r="K165" s="152"/>
    </row>
    <row r="166" spans="1:11" ht="16" customHeight="1" x14ac:dyDescent="0.5">
      <c r="B166" s="109"/>
      <c r="C166" s="293" t="s">
        <v>73</v>
      </c>
      <c r="D166" s="142"/>
      <c r="E166" s="258">
        <f>ROUND((+E163+E155),0)</f>
        <v>0</v>
      </c>
      <c r="F166" s="259"/>
      <c r="G166" s="231">
        <f>ROUND(G163+G155,2)</f>
        <v>0</v>
      </c>
      <c r="H166" s="260" t="s">
        <v>39</v>
      </c>
      <c r="K166" s="149"/>
    </row>
    <row r="167" spans="1:11" ht="16" customHeight="1" x14ac:dyDescent="0.35"/>
    <row r="168" spans="1:11" ht="16" customHeight="1" x14ac:dyDescent="0.35"/>
    <row r="169" spans="1:11" ht="16" customHeight="1" x14ac:dyDescent="0.35"/>
    <row r="170" spans="1:11" ht="16" customHeight="1" x14ac:dyDescent="0.35"/>
    <row r="171" spans="1:11" ht="15.75" customHeight="1" x14ac:dyDescent="0.35"/>
    <row r="172" spans="1:11" ht="15.75" customHeight="1" x14ac:dyDescent="0.35"/>
    <row r="173" spans="1:11" ht="15.75" customHeight="1" x14ac:dyDescent="0.35"/>
    <row r="174" spans="1:11" ht="15.75" customHeight="1" x14ac:dyDescent="0.35"/>
    <row r="175" spans="1:11" ht="16" customHeight="1" x14ac:dyDescent="0.35"/>
    <row r="176" spans="1:11" ht="16" customHeight="1" x14ac:dyDescent="0.35"/>
    <row r="177" ht="16" customHeight="1" x14ac:dyDescent="0.35"/>
    <row r="178" ht="16" customHeight="1" x14ac:dyDescent="0.35"/>
    <row r="179" ht="16" customHeight="1" x14ac:dyDescent="0.35"/>
    <row r="180" ht="16" customHeight="1" x14ac:dyDescent="0.35"/>
  </sheetData>
  <mergeCells count="24">
    <mergeCell ref="A138:H138"/>
    <mergeCell ref="G146:H146"/>
    <mergeCell ref="G147:H147"/>
    <mergeCell ref="A141:H141"/>
    <mergeCell ref="A140:H140"/>
    <mergeCell ref="A143:H143"/>
    <mergeCell ref="G55:H55"/>
    <mergeCell ref="G56:H56"/>
    <mergeCell ref="A93:H93"/>
    <mergeCell ref="G102:H102"/>
    <mergeCell ref="G101:H101"/>
    <mergeCell ref="A96:H96"/>
    <mergeCell ref="A95:H95"/>
    <mergeCell ref="A98:H98"/>
    <mergeCell ref="A51:H51"/>
    <mergeCell ref="A50:H50"/>
    <mergeCell ref="A53:H53"/>
    <mergeCell ref="A48:H48"/>
    <mergeCell ref="A1:H1"/>
    <mergeCell ref="G8:H8"/>
    <mergeCell ref="G9:H9"/>
    <mergeCell ref="A3:H3"/>
    <mergeCell ref="A6:H6"/>
    <mergeCell ref="A4:H4"/>
  </mergeCells>
  <phoneticPr fontId="13" type="noConversion"/>
  <printOptions horizontalCentered="1"/>
  <pageMargins left="0.5" right="0.5" top="0.5" bottom="0.5" header="0.5" footer="0.5"/>
  <pageSetup firstPageNumber="3" orientation="portrait" useFirstPageNumber="1" horizontalDpi="300" verticalDpi="300"/>
  <headerFooter alignWithMargins="0">
    <oddFooter>&amp;LDraft &amp;R&amp;"Times New Roman,Bold Italic"The accompanying notes are an integral part of these financial statements.&amp;"Times New Roman,Italic"
&amp;"Times New Roman,Regular"&amp;P</oddFooter>
  </headerFooter>
  <rowBreaks count="3" manualBreakCount="3">
    <brk id="47" max="1048575" man="1"/>
    <brk id="92" max="1048575" man="1"/>
    <brk id="137" max="1048575" man="1"/>
  </rowBreaks>
  <colBreaks count="1" manualBreakCount="1">
    <brk id="8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7"/>
  <sheetViews>
    <sheetView zoomScale="85" zoomScaleNormal="85" zoomScaleSheetLayoutView="100" workbookViewId="0">
      <selection activeCell="G29" sqref="G29"/>
    </sheetView>
  </sheetViews>
  <sheetFormatPr defaultColWidth="9" defaultRowHeight="15.5" x14ac:dyDescent="0.35"/>
  <cols>
    <col min="1" max="1" width="49.5" style="178" customWidth="1"/>
    <col min="2" max="2" width="13.58203125" style="178" customWidth="1"/>
    <col min="3" max="3" width="1" style="178" customWidth="1"/>
    <col min="4" max="4" width="13.58203125" style="178" customWidth="1"/>
    <col min="5" max="5" width="9" style="178" customWidth="1"/>
    <col min="6" max="16384" width="9" style="178"/>
  </cols>
  <sheetData>
    <row r="1" spans="1:7" s="114" customFormat="1" ht="23" x14ac:dyDescent="0.5">
      <c r="A1" s="305" t="s">
        <v>0</v>
      </c>
      <c r="B1" s="305"/>
      <c r="C1" s="305"/>
      <c r="D1" s="305"/>
    </row>
    <row r="2" spans="1:7" s="114" customFormat="1" ht="16" customHeight="1" x14ac:dyDescent="0.5">
      <c r="A2" s="115"/>
      <c r="B2" s="116"/>
      <c r="C2" s="116"/>
      <c r="D2" s="117"/>
    </row>
    <row r="3" spans="1:7" s="118" customFormat="1" ht="16" customHeight="1" x14ac:dyDescent="0.4">
      <c r="A3" s="299" t="s">
        <v>74</v>
      </c>
      <c r="B3" s="299"/>
      <c r="C3" s="299"/>
      <c r="D3" s="299"/>
    </row>
    <row r="4" spans="1:7" s="118" customFormat="1" ht="16" customHeight="1" x14ac:dyDescent="0.4">
      <c r="A4" s="301" t="s">
        <v>2</v>
      </c>
      <c r="B4" s="301"/>
      <c r="C4" s="301"/>
      <c r="D4" s="301"/>
    </row>
    <row r="5" spans="1:7" s="118" customFormat="1" ht="16" customHeight="1" x14ac:dyDescent="0.4">
      <c r="A5" s="279"/>
      <c r="B5" s="279"/>
      <c r="C5" s="279"/>
      <c r="D5" s="279"/>
    </row>
    <row r="6" spans="1:7" s="118" customFormat="1" ht="16" customHeight="1" x14ac:dyDescent="0.4">
      <c r="A6" s="306" t="s">
        <v>75</v>
      </c>
      <c r="B6" s="306"/>
      <c r="C6" s="306"/>
      <c r="D6" s="306"/>
    </row>
    <row r="7" spans="1:7" s="118" customFormat="1" ht="16" customHeight="1" x14ac:dyDescent="0.4">
      <c r="A7" s="177"/>
      <c r="B7" s="177"/>
      <c r="C7" s="177"/>
      <c r="D7" s="57"/>
    </row>
    <row r="8" spans="1:7" ht="16" customHeight="1" x14ac:dyDescent="0.35">
      <c r="A8" s="188" t="s">
        <v>76</v>
      </c>
      <c r="B8" s="179"/>
      <c r="C8" s="179"/>
      <c r="D8" s="125"/>
      <c r="G8" s="180"/>
    </row>
    <row r="9" spans="1:7" ht="16" customHeight="1" x14ac:dyDescent="0.35">
      <c r="A9" s="131" t="s">
        <v>77</v>
      </c>
      <c r="B9" s="269">
        <v>0</v>
      </c>
      <c r="C9" s="113"/>
      <c r="D9" s="113"/>
      <c r="G9" s="180"/>
    </row>
    <row r="10" spans="1:7" ht="16" customHeight="1" x14ac:dyDescent="0.35">
      <c r="A10" s="268" t="s">
        <v>78</v>
      </c>
      <c r="B10" s="269"/>
      <c r="C10" s="113"/>
      <c r="D10" s="113"/>
      <c r="G10" s="180"/>
    </row>
    <row r="11" spans="1:7" ht="16" customHeight="1" x14ac:dyDescent="0.35">
      <c r="A11" s="6" t="s">
        <v>79</v>
      </c>
      <c r="B11" s="270">
        <v>0</v>
      </c>
      <c r="C11" s="113"/>
      <c r="D11" s="113"/>
      <c r="G11" s="180"/>
    </row>
    <row r="12" spans="1:7" ht="16" customHeight="1" x14ac:dyDescent="0.35">
      <c r="A12" s="131" t="s">
        <v>80</v>
      </c>
      <c r="B12" s="271">
        <v>0</v>
      </c>
      <c r="C12" s="113"/>
      <c r="D12" s="113"/>
      <c r="G12" s="180"/>
    </row>
    <row r="13" spans="1:7" ht="14.15" customHeight="1" x14ac:dyDescent="0.35">
      <c r="A13" s="181"/>
      <c r="B13" s="113"/>
      <c r="C13" s="113"/>
      <c r="D13" s="113"/>
      <c r="G13" s="180"/>
    </row>
    <row r="14" spans="1:7" ht="16" customHeight="1" x14ac:dyDescent="0.35">
      <c r="A14" s="188" t="s">
        <v>81</v>
      </c>
      <c r="B14" s="113"/>
      <c r="C14" s="113"/>
      <c r="D14" s="112">
        <f>ROUND(SUM(B9:B12),0)</f>
        <v>0</v>
      </c>
      <c r="G14" s="180"/>
    </row>
    <row r="15" spans="1:7" ht="14.15" customHeight="1" x14ac:dyDescent="0.35">
      <c r="A15" s="181"/>
      <c r="B15" s="113" t="s">
        <v>82</v>
      </c>
      <c r="C15" s="113"/>
      <c r="D15" s="113"/>
    </row>
    <row r="16" spans="1:7" ht="16" customHeight="1" x14ac:dyDescent="0.35">
      <c r="A16" s="188" t="s">
        <v>83</v>
      </c>
      <c r="B16" s="113"/>
      <c r="C16" s="113"/>
      <c r="D16" s="113"/>
    </row>
    <row r="17" spans="1:4" ht="16" customHeight="1" x14ac:dyDescent="0.35">
      <c r="A17" s="127" t="s">
        <v>84</v>
      </c>
      <c r="B17" s="270">
        <v>0</v>
      </c>
      <c r="C17" s="113"/>
      <c r="D17" s="113"/>
    </row>
    <row r="18" spans="1:4" ht="16" customHeight="1" x14ac:dyDescent="0.35">
      <c r="A18" s="127" t="s">
        <v>77</v>
      </c>
      <c r="B18" s="270">
        <v>0</v>
      </c>
      <c r="C18" s="113"/>
      <c r="D18" s="113"/>
    </row>
    <row r="19" spans="1:4" ht="16" customHeight="1" x14ac:dyDescent="0.35">
      <c r="A19" s="127" t="s">
        <v>85</v>
      </c>
      <c r="B19" s="270">
        <v>0</v>
      </c>
      <c r="C19" s="113"/>
      <c r="D19" s="113"/>
    </row>
    <row r="20" spans="1:4" ht="16" customHeight="1" x14ac:dyDescent="0.35">
      <c r="A20" s="127" t="s">
        <v>42</v>
      </c>
      <c r="B20" s="270">
        <v>0</v>
      </c>
      <c r="C20" s="113"/>
      <c r="D20" s="113"/>
    </row>
    <row r="21" spans="1:4" ht="16" customHeight="1" x14ac:dyDescent="0.35">
      <c r="A21" s="127" t="s">
        <v>86</v>
      </c>
      <c r="B21" s="271">
        <v>0</v>
      </c>
      <c r="C21" s="113"/>
      <c r="D21" s="113"/>
    </row>
    <row r="22" spans="1:4" ht="14.15" customHeight="1" x14ac:dyDescent="0.35">
      <c r="A22" s="127"/>
      <c r="B22" s="113"/>
      <c r="C22" s="113"/>
      <c r="D22" s="113"/>
    </row>
    <row r="23" spans="1:4" ht="16" customHeight="1" x14ac:dyDescent="0.35">
      <c r="A23" s="188" t="s">
        <v>87</v>
      </c>
      <c r="B23" s="113"/>
      <c r="C23" s="113"/>
      <c r="D23" s="52">
        <f>ROUND(SUM(B17:B21),0)</f>
        <v>0</v>
      </c>
    </row>
    <row r="24" spans="1:4" ht="14.15" customHeight="1" x14ac:dyDescent="0.35">
      <c r="A24" s="181"/>
      <c r="B24" s="113"/>
      <c r="C24" s="113"/>
      <c r="D24" s="113"/>
    </row>
    <row r="25" spans="1:4" ht="16" customHeight="1" x14ac:dyDescent="0.35">
      <c r="A25" s="188" t="s">
        <v>88</v>
      </c>
      <c r="B25" s="113"/>
      <c r="C25" s="113"/>
      <c r="D25" s="182">
        <f>ROUND(D14-D23,0)</f>
        <v>0</v>
      </c>
    </row>
    <row r="26" spans="1:4" ht="14.15" customHeight="1" x14ac:dyDescent="0.35">
      <c r="A26" s="125"/>
      <c r="B26" s="113"/>
      <c r="C26" s="113"/>
      <c r="D26" s="113"/>
    </row>
    <row r="27" spans="1:4" ht="16" customHeight="1" x14ac:dyDescent="0.35">
      <c r="A27" s="188" t="s">
        <v>89</v>
      </c>
      <c r="B27" s="113"/>
      <c r="C27" s="113"/>
      <c r="D27" s="113"/>
    </row>
    <row r="28" spans="1:4" ht="16" customHeight="1" x14ac:dyDescent="0.35">
      <c r="A28" s="188" t="s">
        <v>90</v>
      </c>
      <c r="B28" s="113"/>
      <c r="C28" s="113"/>
      <c r="D28" s="113"/>
    </row>
    <row r="29" spans="1:4" ht="16" customHeight="1" x14ac:dyDescent="0.35">
      <c r="A29" s="129" t="s">
        <v>91</v>
      </c>
      <c r="B29" s="183"/>
      <c r="C29" s="113"/>
      <c r="D29" s="113"/>
    </row>
    <row r="30" spans="1:4" ht="16" customHeight="1" x14ac:dyDescent="0.35">
      <c r="A30" s="184" t="s">
        <v>92</v>
      </c>
      <c r="B30" s="270">
        <v>0</v>
      </c>
      <c r="C30" s="113"/>
      <c r="D30" s="113"/>
    </row>
    <row r="31" spans="1:4" ht="16" customHeight="1" x14ac:dyDescent="0.35">
      <c r="A31" s="185" t="s">
        <v>93</v>
      </c>
      <c r="B31" s="271">
        <v>0</v>
      </c>
      <c r="C31" s="113"/>
      <c r="D31" s="113"/>
    </row>
    <row r="32" spans="1:4" ht="16" customHeight="1" x14ac:dyDescent="0.35">
      <c r="A32" s="129" t="str">
        <f>IF(D33&gt;0,"Net realized gain on investments","Net realized loss on investments")</f>
        <v>Net realized loss on investments</v>
      </c>
      <c r="B32" s="52"/>
      <c r="C32" s="113"/>
      <c r="D32" s="113"/>
    </row>
    <row r="33" spans="1:4" ht="16" customHeight="1" x14ac:dyDescent="0.35">
      <c r="A33" s="206" t="s">
        <v>94</v>
      </c>
      <c r="B33" s="52"/>
      <c r="C33" s="113"/>
      <c r="D33" s="182">
        <f>ROUND(SUM(B30:B31),0)</f>
        <v>0</v>
      </c>
    </row>
    <row r="34" spans="1:4" ht="14.15" customHeight="1" x14ac:dyDescent="0.35">
      <c r="A34" s="127"/>
      <c r="B34" s="52"/>
      <c r="C34" s="113"/>
      <c r="D34" s="113"/>
    </row>
    <row r="35" spans="1:4" ht="16" customHeight="1" x14ac:dyDescent="0.35">
      <c r="A35" s="129" t="s">
        <v>95</v>
      </c>
      <c r="B35" s="52"/>
      <c r="C35" s="113"/>
      <c r="D35" s="113"/>
    </row>
    <row r="36" spans="1:4" ht="16" customHeight="1" x14ac:dyDescent="0.35">
      <c r="A36" s="185" t="s">
        <v>92</v>
      </c>
      <c r="B36" s="270">
        <v>0</v>
      </c>
      <c r="C36" s="113"/>
      <c r="D36" s="183"/>
    </row>
    <row r="37" spans="1:4" ht="16" customHeight="1" x14ac:dyDescent="0.35">
      <c r="A37" s="185" t="s">
        <v>93</v>
      </c>
      <c r="B37" s="271">
        <v>0</v>
      </c>
      <c r="C37" s="113"/>
      <c r="D37" s="113"/>
    </row>
    <row r="38" spans="1:4" ht="16" customHeight="1" x14ac:dyDescent="0.35">
      <c r="A38" s="129" t="str">
        <f>IF(D39&gt;0,"Net change in unrealized appreciation on investments","Net change in unrealized depreciation on investments")</f>
        <v>Net change in unrealized depreciation on investments</v>
      </c>
      <c r="B38" s="113"/>
      <c r="C38" s="113"/>
      <c r="D38" s="113"/>
    </row>
    <row r="39" spans="1:4" ht="16" customHeight="1" x14ac:dyDescent="0.35">
      <c r="A39" s="206" t="s">
        <v>94</v>
      </c>
      <c r="B39" s="113"/>
      <c r="C39" s="113"/>
      <c r="D39" s="52">
        <f>ROUND(SUM(B36:B37),0)</f>
        <v>0</v>
      </c>
    </row>
    <row r="40" spans="1:4" ht="14.15" customHeight="1" x14ac:dyDescent="0.35">
      <c r="A40" s="127"/>
      <c r="B40" s="113"/>
      <c r="C40" s="113"/>
      <c r="D40" s="113"/>
    </row>
    <row r="41" spans="1:4" ht="16" customHeight="1" x14ac:dyDescent="0.35">
      <c r="A41" s="188" t="s">
        <v>96</v>
      </c>
      <c r="B41" s="113"/>
      <c r="C41" s="113"/>
      <c r="D41" s="183"/>
    </row>
    <row r="42" spans="1:4" ht="16" customHeight="1" x14ac:dyDescent="0.35">
      <c r="A42" s="188" t="s">
        <v>90</v>
      </c>
      <c r="B42" s="113"/>
      <c r="C42" s="113"/>
      <c r="D42" s="52">
        <f>ROUND(SUM(D33:D39),0)</f>
        <v>0</v>
      </c>
    </row>
    <row r="43" spans="1:4" ht="14.15" customHeight="1" x14ac:dyDescent="0.35">
      <c r="A43" s="125"/>
      <c r="B43" s="113"/>
      <c r="C43" s="113"/>
      <c r="D43" s="113"/>
    </row>
    <row r="44" spans="1:4" ht="16" customHeight="1" x14ac:dyDescent="0.5">
      <c r="A44" s="188" t="s">
        <v>97</v>
      </c>
      <c r="B44" s="113"/>
      <c r="C44" s="113"/>
      <c r="D44" s="186">
        <f>ROUND((D25+D42),0)</f>
        <v>0</v>
      </c>
    </row>
    <row r="45" spans="1:4" ht="16" customHeight="1" x14ac:dyDescent="0.35">
      <c r="A45" s="125"/>
      <c r="B45" s="125"/>
      <c r="C45" s="125"/>
      <c r="D45" s="125"/>
    </row>
    <row r="46" spans="1:4" ht="16" customHeight="1" x14ac:dyDescent="0.35">
      <c r="A46" s="187"/>
      <c r="B46" s="187"/>
      <c r="C46" s="187"/>
      <c r="D46" s="187"/>
    </row>
    <row r="47" spans="1:4" ht="16" customHeight="1" x14ac:dyDescent="0.35">
      <c r="A47" s="187"/>
      <c r="B47" s="187"/>
      <c r="C47" s="187"/>
      <c r="D47" s="187"/>
    </row>
    <row r="48" spans="1:4" ht="16" customHeight="1" x14ac:dyDescent="0.35">
      <c r="A48" s="187"/>
      <c r="B48" s="187"/>
      <c r="C48" s="187"/>
      <c r="D48" s="187"/>
    </row>
    <row r="49" spans="1:4" ht="16" customHeight="1" x14ac:dyDescent="0.35">
      <c r="A49" s="187"/>
      <c r="B49" s="187"/>
      <c r="C49" s="187"/>
      <c r="D49" s="187"/>
    </row>
    <row r="50" spans="1:4" ht="16" customHeight="1" x14ac:dyDescent="0.35">
      <c r="A50" s="187"/>
      <c r="B50" s="187"/>
      <c r="C50" s="187"/>
      <c r="D50" s="187"/>
    </row>
    <row r="51" spans="1:4" ht="16" customHeight="1" x14ac:dyDescent="0.35">
      <c r="A51" s="187"/>
      <c r="B51" s="187"/>
      <c r="C51" s="187"/>
      <c r="D51" s="187"/>
    </row>
    <row r="52" spans="1:4" ht="16" customHeight="1" x14ac:dyDescent="0.35">
      <c r="A52" s="187"/>
      <c r="B52" s="187"/>
      <c r="C52" s="187"/>
      <c r="D52" s="187"/>
    </row>
    <row r="53" spans="1:4" ht="16" customHeight="1" x14ac:dyDescent="0.35">
      <c r="A53" s="187"/>
      <c r="B53" s="187"/>
      <c r="C53" s="187"/>
      <c r="D53" s="187"/>
    </row>
    <row r="54" spans="1:4" x14ac:dyDescent="0.35">
      <c r="A54" s="187"/>
      <c r="B54" s="187"/>
      <c r="C54" s="187"/>
      <c r="D54" s="187"/>
    </row>
    <row r="55" spans="1:4" x14ac:dyDescent="0.35">
      <c r="A55" s="187"/>
      <c r="B55" s="187"/>
      <c r="C55" s="187"/>
      <c r="D55" s="187"/>
    </row>
    <row r="56" spans="1:4" x14ac:dyDescent="0.35">
      <c r="A56" s="187"/>
      <c r="B56" s="187"/>
      <c r="C56" s="187"/>
      <c r="D56" s="187"/>
    </row>
    <row r="57" spans="1:4" x14ac:dyDescent="0.35">
      <c r="A57" s="187"/>
      <c r="B57" s="187"/>
      <c r="C57" s="187"/>
      <c r="D57" s="187"/>
    </row>
    <row r="58" spans="1:4" x14ac:dyDescent="0.35">
      <c r="A58" s="187"/>
      <c r="B58" s="187"/>
      <c r="C58" s="187"/>
      <c r="D58" s="187"/>
    </row>
    <row r="59" spans="1:4" x14ac:dyDescent="0.35">
      <c r="A59" s="187"/>
      <c r="B59" s="187"/>
      <c r="C59" s="187"/>
      <c r="D59" s="187"/>
    </row>
    <row r="60" spans="1:4" x14ac:dyDescent="0.35">
      <c r="A60" s="187"/>
      <c r="B60" s="187"/>
      <c r="C60" s="187"/>
      <c r="D60" s="187"/>
    </row>
    <row r="61" spans="1:4" x14ac:dyDescent="0.35">
      <c r="A61" s="187"/>
      <c r="B61" s="187"/>
      <c r="C61" s="187"/>
      <c r="D61" s="187"/>
    </row>
    <row r="62" spans="1:4" x14ac:dyDescent="0.35">
      <c r="A62" s="187"/>
      <c r="B62" s="187"/>
      <c r="C62" s="187"/>
      <c r="D62" s="187"/>
    </row>
    <row r="63" spans="1:4" x14ac:dyDescent="0.35">
      <c r="A63" s="187"/>
      <c r="B63" s="187"/>
      <c r="C63" s="187"/>
      <c r="D63" s="187"/>
    </row>
    <row r="64" spans="1:4" x14ac:dyDescent="0.35">
      <c r="A64" s="187"/>
      <c r="B64" s="187"/>
      <c r="C64" s="187"/>
      <c r="D64" s="187"/>
    </row>
    <row r="65" spans="1:4" x14ac:dyDescent="0.35">
      <c r="A65" s="187"/>
      <c r="B65" s="187"/>
      <c r="C65" s="187"/>
      <c r="D65" s="187"/>
    </row>
    <row r="66" spans="1:4" x14ac:dyDescent="0.35">
      <c r="A66" s="187"/>
      <c r="B66" s="187"/>
      <c r="C66" s="187"/>
      <c r="D66" s="187"/>
    </row>
    <row r="67" spans="1:4" x14ac:dyDescent="0.35">
      <c r="A67" s="187"/>
      <c r="B67" s="187"/>
      <c r="C67" s="187"/>
      <c r="D67" s="187"/>
    </row>
    <row r="68" spans="1:4" x14ac:dyDescent="0.35">
      <c r="A68" s="187"/>
      <c r="B68" s="187"/>
      <c r="C68" s="187"/>
      <c r="D68" s="187"/>
    </row>
    <row r="69" spans="1:4" x14ac:dyDescent="0.35">
      <c r="A69" s="187"/>
      <c r="B69" s="187"/>
      <c r="C69" s="187"/>
      <c r="D69" s="187"/>
    </row>
    <row r="70" spans="1:4" x14ac:dyDescent="0.35">
      <c r="A70" s="187"/>
      <c r="B70" s="187"/>
      <c r="C70" s="187"/>
      <c r="D70" s="187"/>
    </row>
    <row r="71" spans="1:4" x14ac:dyDescent="0.35">
      <c r="A71" s="187"/>
      <c r="B71" s="187"/>
      <c r="C71" s="187"/>
      <c r="D71" s="187"/>
    </row>
    <row r="72" spans="1:4" x14ac:dyDescent="0.35">
      <c r="A72" s="187"/>
      <c r="B72" s="187"/>
      <c r="C72" s="187"/>
      <c r="D72" s="187"/>
    </row>
    <row r="73" spans="1:4" x14ac:dyDescent="0.35">
      <c r="A73" s="187"/>
      <c r="B73" s="187"/>
      <c r="C73" s="187"/>
      <c r="D73" s="187"/>
    </row>
    <row r="74" spans="1:4" x14ac:dyDescent="0.35">
      <c r="A74" s="187"/>
      <c r="B74" s="187"/>
      <c r="C74" s="187"/>
      <c r="D74" s="187"/>
    </row>
    <row r="75" spans="1:4" x14ac:dyDescent="0.35">
      <c r="A75" s="187"/>
      <c r="B75" s="187"/>
      <c r="C75" s="187"/>
      <c r="D75" s="187"/>
    </row>
    <row r="76" spans="1:4" x14ac:dyDescent="0.35">
      <c r="A76" s="187"/>
      <c r="B76" s="187"/>
      <c r="C76" s="187"/>
      <c r="D76" s="187"/>
    </row>
    <row r="77" spans="1:4" x14ac:dyDescent="0.35">
      <c r="A77" s="187"/>
      <c r="B77" s="187"/>
      <c r="C77" s="187"/>
      <c r="D77" s="187"/>
    </row>
    <row r="78" spans="1:4" x14ac:dyDescent="0.35">
      <c r="A78" s="187"/>
      <c r="B78" s="187"/>
      <c r="C78" s="187"/>
      <c r="D78" s="187"/>
    </row>
    <row r="79" spans="1:4" x14ac:dyDescent="0.35">
      <c r="A79" s="187"/>
      <c r="B79" s="187"/>
      <c r="C79" s="187"/>
      <c r="D79" s="187"/>
    </row>
    <row r="80" spans="1:4" x14ac:dyDescent="0.35">
      <c r="A80" s="187"/>
      <c r="B80" s="187"/>
      <c r="C80" s="187"/>
      <c r="D80" s="187"/>
    </row>
    <row r="81" spans="1:4" x14ac:dyDescent="0.35">
      <c r="A81" s="187"/>
      <c r="B81" s="187"/>
      <c r="C81" s="187"/>
      <c r="D81" s="187"/>
    </row>
    <row r="82" spans="1:4" x14ac:dyDescent="0.35">
      <c r="A82" s="187"/>
      <c r="B82" s="187"/>
      <c r="C82" s="187"/>
      <c r="D82" s="187"/>
    </row>
    <row r="83" spans="1:4" x14ac:dyDescent="0.35">
      <c r="A83" s="187"/>
      <c r="B83" s="187"/>
      <c r="C83" s="187"/>
      <c r="D83" s="187"/>
    </row>
    <row r="84" spans="1:4" ht="16" customHeight="1" x14ac:dyDescent="0.35">
      <c r="A84" s="187"/>
      <c r="B84" s="187"/>
      <c r="C84" s="187"/>
      <c r="D84" s="187"/>
    </row>
    <row r="85" spans="1:4" ht="16" customHeight="1" x14ac:dyDescent="0.35">
      <c r="A85" s="187"/>
      <c r="B85" s="187"/>
      <c r="C85" s="187"/>
      <c r="D85" s="187"/>
    </row>
    <row r="86" spans="1:4" ht="16" customHeight="1" x14ac:dyDescent="0.35">
      <c r="A86" s="187"/>
      <c r="B86" s="187"/>
      <c r="C86" s="187"/>
      <c r="D86" s="187"/>
    </row>
    <row r="87" spans="1:4" ht="16" customHeight="1" x14ac:dyDescent="0.35">
      <c r="A87" s="187"/>
      <c r="B87" s="187"/>
      <c r="C87" s="187"/>
      <c r="D87" s="187"/>
    </row>
    <row r="88" spans="1:4" ht="16" customHeight="1" x14ac:dyDescent="0.35">
      <c r="A88" s="187"/>
      <c r="B88" s="187"/>
      <c r="C88" s="187"/>
      <c r="D88" s="187"/>
    </row>
    <row r="89" spans="1:4" ht="16" customHeight="1" x14ac:dyDescent="0.35">
      <c r="A89" s="187"/>
      <c r="B89" s="187"/>
      <c r="C89" s="187"/>
      <c r="D89" s="187"/>
    </row>
    <row r="90" spans="1:4" ht="16" customHeight="1" x14ac:dyDescent="0.35">
      <c r="A90" s="187"/>
      <c r="B90" s="187"/>
      <c r="C90" s="187"/>
      <c r="D90" s="187"/>
    </row>
    <row r="91" spans="1:4" ht="16" customHeight="1" x14ac:dyDescent="0.35">
      <c r="A91" s="187"/>
      <c r="B91" s="187"/>
      <c r="C91" s="187"/>
      <c r="D91" s="187"/>
    </row>
    <row r="92" spans="1:4" ht="16" customHeight="1" x14ac:dyDescent="0.35">
      <c r="A92" s="187"/>
      <c r="B92" s="187"/>
      <c r="C92" s="187"/>
      <c r="D92" s="187"/>
    </row>
    <row r="93" spans="1:4" ht="16" customHeight="1" x14ac:dyDescent="0.35">
      <c r="A93" s="187"/>
      <c r="B93" s="187"/>
      <c r="C93" s="187"/>
      <c r="D93" s="187"/>
    </row>
    <row r="94" spans="1:4" ht="16" customHeight="1" x14ac:dyDescent="0.35">
      <c r="A94" s="187"/>
      <c r="B94" s="187"/>
      <c r="C94" s="187"/>
      <c r="D94" s="187"/>
    </row>
    <row r="95" spans="1:4" ht="16" customHeight="1" x14ac:dyDescent="0.35">
      <c r="A95" s="187"/>
      <c r="B95" s="187"/>
      <c r="C95" s="187"/>
      <c r="D95" s="187"/>
    </row>
    <row r="96" spans="1:4" ht="16" customHeight="1" x14ac:dyDescent="0.35">
      <c r="A96" s="187"/>
      <c r="B96" s="187"/>
      <c r="C96" s="187"/>
      <c r="D96" s="187"/>
    </row>
    <row r="97" spans="1:4" ht="16" customHeight="1" x14ac:dyDescent="0.35">
      <c r="A97" s="187"/>
      <c r="B97" s="187"/>
      <c r="C97" s="187"/>
      <c r="D97" s="187"/>
    </row>
    <row r="98" spans="1:4" ht="16" customHeight="1" x14ac:dyDescent="0.35">
      <c r="A98" s="187"/>
      <c r="B98" s="187"/>
      <c r="C98" s="187"/>
      <c r="D98" s="187"/>
    </row>
    <row r="99" spans="1:4" ht="16" customHeight="1" x14ac:dyDescent="0.35">
      <c r="A99" s="187"/>
      <c r="B99" s="187"/>
      <c r="C99" s="187"/>
      <c r="D99" s="187"/>
    </row>
    <row r="100" spans="1:4" ht="16" customHeight="1" x14ac:dyDescent="0.35">
      <c r="A100" s="187"/>
      <c r="B100" s="187"/>
      <c r="C100" s="187"/>
      <c r="D100" s="187"/>
    </row>
    <row r="101" spans="1:4" ht="16" customHeight="1" x14ac:dyDescent="0.35">
      <c r="A101" s="187"/>
      <c r="B101" s="187"/>
      <c r="C101" s="187"/>
      <c r="D101" s="187"/>
    </row>
    <row r="102" spans="1:4" ht="16" customHeight="1" x14ac:dyDescent="0.35">
      <c r="A102" s="187"/>
      <c r="B102" s="187"/>
      <c r="C102" s="187"/>
      <c r="D102" s="187"/>
    </row>
    <row r="103" spans="1:4" ht="16" customHeight="1" x14ac:dyDescent="0.35">
      <c r="A103" s="187"/>
      <c r="B103" s="187"/>
      <c r="C103" s="187"/>
      <c r="D103" s="187"/>
    </row>
    <row r="104" spans="1:4" ht="16" customHeight="1" x14ac:dyDescent="0.35">
      <c r="A104" s="187"/>
      <c r="B104" s="187"/>
      <c r="C104" s="187"/>
      <c r="D104" s="187"/>
    </row>
    <row r="105" spans="1:4" ht="16" customHeight="1" x14ac:dyDescent="0.35"/>
    <row r="106" spans="1:4" ht="16" customHeight="1" x14ac:dyDescent="0.35"/>
    <row r="107" spans="1:4" ht="16" customHeight="1" x14ac:dyDescent="0.35"/>
    <row r="108" spans="1:4" ht="16" customHeight="1" x14ac:dyDescent="0.35"/>
    <row r="109" spans="1:4" ht="16" customHeight="1" x14ac:dyDescent="0.35"/>
    <row r="110" spans="1:4" ht="16" customHeight="1" x14ac:dyDescent="0.35"/>
    <row r="111" spans="1:4" ht="16" customHeight="1" x14ac:dyDescent="0.35"/>
    <row r="112" spans="1:4" ht="16" customHeight="1" x14ac:dyDescent="0.35"/>
    <row r="113" ht="16" customHeight="1" x14ac:dyDescent="0.35"/>
    <row r="114" ht="16.149999999999999" customHeight="1" x14ac:dyDescent="0.35"/>
    <row r="115" ht="16.149999999999999" customHeight="1" x14ac:dyDescent="0.35"/>
    <row r="116" ht="16.149999999999999" customHeight="1" x14ac:dyDescent="0.35"/>
    <row r="117" ht="16.149999999999999" customHeight="1" x14ac:dyDescent="0.35"/>
    <row r="118" ht="16.149999999999999" customHeight="1" x14ac:dyDescent="0.35"/>
    <row r="119" ht="16.149999999999999" customHeight="1" x14ac:dyDescent="0.35"/>
    <row r="120" ht="16.149999999999999" customHeight="1" x14ac:dyDescent="0.35"/>
    <row r="121" ht="16.149999999999999" customHeight="1" x14ac:dyDescent="0.35"/>
    <row r="122" ht="16.149999999999999" customHeight="1" x14ac:dyDescent="0.35"/>
    <row r="123" ht="16.149999999999999" customHeight="1" x14ac:dyDescent="0.35"/>
    <row r="124" ht="16.149999999999999" customHeight="1" x14ac:dyDescent="0.35"/>
    <row r="125" ht="16.149999999999999" customHeight="1" x14ac:dyDescent="0.35"/>
    <row r="126" ht="16.149999999999999" customHeight="1" x14ac:dyDescent="0.35"/>
    <row r="127" ht="16.149999999999999" customHeight="1" x14ac:dyDescent="0.35"/>
    <row r="128" ht="16.149999999999999" customHeight="1" x14ac:dyDescent="0.35"/>
    <row r="129" ht="16.149999999999999" customHeight="1" x14ac:dyDescent="0.35"/>
    <row r="130" ht="16.149999999999999" customHeight="1" x14ac:dyDescent="0.35"/>
    <row r="131" ht="16.149999999999999" customHeight="1" x14ac:dyDescent="0.35"/>
    <row r="132" ht="16.149999999999999" customHeight="1" x14ac:dyDescent="0.35"/>
    <row r="133" ht="16.149999999999999" customHeight="1" x14ac:dyDescent="0.35"/>
    <row r="134" ht="16.149999999999999" customHeight="1" x14ac:dyDescent="0.35"/>
    <row r="135" ht="16.149999999999999" customHeight="1" x14ac:dyDescent="0.35"/>
    <row r="136" ht="16.149999999999999" customHeight="1" x14ac:dyDescent="0.35"/>
    <row r="137" ht="16.149999999999999" customHeight="1" x14ac:dyDescent="0.35"/>
    <row r="138" ht="16.149999999999999" customHeight="1" x14ac:dyDescent="0.35"/>
    <row r="139" ht="16.149999999999999" customHeight="1" x14ac:dyDescent="0.35"/>
    <row r="140" ht="16.149999999999999" customHeight="1" x14ac:dyDescent="0.35"/>
    <row r="141" ht="16.149999999999999" customHeight="1" x14ac:dyDescent="0.35"/>
    <row r="142" ht="16.149999999999999" customHeight="1" x14ac:dyDescent="0.35"/>
    <row r="143" ht="16.149999999999999" customHeight="1" x14ac:dyDescent="0.35"/>
    <row r="144" ht="16.149999999999999" customHeight="1" x14ac:dyDescent="0.35"/>
    <row r="145" ht="16.149999999999999" customHeight="1" x14ac:dyDescent="0.35"/>
    <row r="146" ht="16.149999999999999" customHeight="1" x14ac:dyDescent="0.35"/>
    <row r="147" ht="16.149999999999999" customHeight="1" x14ac:dyDescent="0.35"/>
    <row r="148" ht="16.149999999999999" customHeight="1" x14ac:dyDescent="0.35"/>
    <row r="149" ht="16.149999999999999" customHeight="1" x14ac:dyDescent="0.35"/>
    <row r="150" ht="16.149999999999999" customHeight="1" x14ac:dyDescent="0.35"/>
    <row r="151" ht="16.149999999999999" customHeight="1" x14ac:dyDescent="0.35"/>
    <row r="152" ht="16.149999999999999" customHeight="1" x14ac:dyDescent="0.35"/>
    <row r="153" ht="16.149999999999999" customHeight="1" x14ac:dyDescent="0.35"/>
    <row r="154" ht="16.149999999999999" customHeight="1" x14ac:dyDescent="0.35"/>
    <row r="155" ht="16.149999999999999" customHeight="1" x14ac:dyDescent="0.35"/>
    <row r="156" ht="16.149999999999999" customHeight="1" x14ac:dyDescent="0.35"/>
    <row r="157" ht="16.149999999999999" customHeight="1" x14ac:dyDescent="0.35"/>
    <row r="158" ht="16.149999999999999" customHeight="1" x14ac:dyDescent="0.35"/>
    <row r="159" ht="16.149999999999999" customHeight="1" x14ac:dyDescent="0.35"/>
    <row r="160" ht="16.149999999999999" customHeight="1" x14ac:dyDescent="0.35"/>
    <row r="161" ht="16.149999999999999" customHeight="1" x14ac:dyDescent="0.35"/>
    <row r="162" ht="16.149999999999999" customHeight="1" x14ac:dyDescent="0.35"/>
    <row r="163" ht="16.149999999999999" customHeight="1" x14ac:dyDescent="0.35"/>
    <row r="164" ht="16.149999999999999" customHeight="1" x14ac:dyDescent="0.35"/>
    <row r="165" ht="16.149999999999999" customHeight="1" x14ac:dyDescent="0.35"/>
    <row r="166" ht="16.149999999999999" customHeight="1" x14ac:dyDescent="0.35"/>
    <row r="167" ht="16.149999999999999" customHeight="1" x14ac:dyDescent="0.35"/>
    <row r="168" ht="16.149999999999999" customHeight="1" x14ac:dyDescent="0.35"/>
    <row r="169" ht="16.149999999999999" customHeight="1" x14ac:dyDescent="0.35"/>
    <row r="170" ht="16.149999999999999" customHeight="1" x14ac:dyDescent="0.35"/>
    <row r="171" ht="16.149999999999999" customHeight="1" x14ac:dyDescent="0.35"/>
    <row r="172" ht="16.149999999999999" customHeight="1" x14ac:dyDescent="0.35"/>
    <row r="173" ht="16.149999999999999" customHeight="1" x14ac:dyDescent="0.35"/>
    <row r="174" ht="16.149999999999999" customHeight="1" x14ac:dyDescent="0.35"/>
    <row r="175" ht="16.149999999999999" customHeight="1" x14ac:dyDescent="0.35"/>
    <row r="176" ht="16.149999999999999" customHeight="1" x14ac:dyDescent="0.35"/>
    <row r="177" ht="16.149999999999999" customHeight="1" x14ac:dyDescent="0.35"/>
    <row r="178" ht="16.149999999999999" customHeight="1" x14ac:dyDescent="0.35"/>
    <row r="179" ht="16.149999999999999" customHeight="1" x14ac:dyDescent="0.35"/>
    <row r="180" ht="16.149999999999999" customHeight="1" x14ac:dyDescent="0.35"/>
    <row r="181" ht="16.149999999999999" customHeight="1" x14ac:dyDescent="0.35"/>
    <row r="182" ht="16.149999999999999" customHeight="1" x14ac:dyDescent="0.35"/>
    <row r="183" ht="16.149999999999999" customHeight="1" x14ac:dyDescent="0.35"/>
    <row r="184" ht="16.149999999999999" customHeight="1" x14ac:dyDescent="0.35"/>
    <row r="185" ht="16.149999999999999" customHeight="1" x14ac:dyDescent="0.35"/>
    <row r="186" ht="16.149999999999999" customHeight="1" x14ac:dyDescent="0.35"/>
    <row r="187" ht="16.149999999999999" customHeight="1" x14ac:dyDescent="0.35"/>
    <row r="188" ht="16.149999999999999" customHeight="1" x14ac:dyDescent="0.35"/>
    <row r="189" ht="16.149999999999999" customHeight="1" x14ac:dyDescent="0.35"/>
    <row r="190" ht="16.149999999999999" customHeight="1" x14ac:dyDescent="0.35"/>
    <row r="191" ht="16.149999999999999" customHeight="1" x14ac:dyDescent="0.35"/>
    <row r="192" ht="16.149999999999999" customHeight="1" x14ac:dyDescent="0.35"/>
    <row r="193" ht="16.149999999999999" customHeight="1" x14ac:dyDescent="0.35"/>
    <row r="194" ht="16.149999999999999" customHeight="1" x14ac:dyDescent="0.35"/>
    <row r="195" ht="16.149999999999999" customHeight="1" x14ac:dyDescent="0.35"/>
    <row r="196" ht="16.149999999999999" customHeight="1" x14ac:dyDescent="0.35"/>
    <row r="197" ht="16.149999999999999" customHeight="1" x14ac:dyDescent="0.35"/>
    <row r="198" ht="16.149999999999999" customHeight="1" x14ac:dyDescent="0.35"/>
    <row r="199" ht="16.149999999999999" customHeight="1" x14ac:dyDescent="0.35"/>
    <row r="200" ht="16.149999999999999" customHeight="1" x14ac:dyDescent="0.35"/>
    <row r="201" ht="16.149999999999999" customHeight="1" x14ac:dyDescent="0.35"/>
    <row r="202" ht="16.149999999999999" customHeight="1" x14ac:dyDescent="0.35"/>
    <row r="203" ht="16.149999999999999" customHeight="1" x14ac:dyDescent="0.35"/>
    <row r="204" ht="16.149999999999999" customHeight="1" x14ac:dyDescent="0.35"/>
    <row r="205" ht="16.149999999999999" customHeight="1" x14ac:dyDescent="0.35"/>
    <row r="206" ht="16.149999999999999" customHeight="1" x14ac:dyDescent="0.35"/>
    <row r="207" ht="16.149999999999999" customHeight="1" x14ac:dyDescent="0.35"/>
    <row r="208" ht="16.149999999999999" customHeight="1" x14ac:dyDescent="0.35"/>
    <row r="209" ht="16.149999999999999" customHeight="1" x14ac:dyDescent="0.35"/>
    <row r="210" ht="16.149999999999999" customHeight="1" x14ac:dyDescent="0.35"/>
    <row r="211" ht="16.149999999999999" customHeight="1" x14ac:dyDescent="0.35"/>
    <row r="212" ht="16.149999999999999" customHeight="1" x14ac:dyDescent="0.35"/>
    <row r="213" ht="16.149999999999999" customHeight="1" x14ac:dyDescent="0.35"/>
    <row r="214" ht="16.149999999999999" customHeight="1" x14ac:dyDescent="0.35"/>
    <row r="215" ht="16.149999999999999" customHeight="1" x14ac:dyDescent="0.35"/>
    <row r="216" ht="16.149999999999999" customHeight="1" x14ac:dyDescent="0.35"/>
    <row r="217" ht="16.149999999999999" customHeight="1" x14ac:dyDescent="0.35"/>
    <row r="218" ht="16.149999999999999" customHeight="1" x14ac:dyDescent="0.35"/>
    <row r="219" ht="16.149999999999999" customHeight="1" x14ac:dyDescent="0.35"/>
    <row r="220" ht="16.149999999999999" customHeight="1" x14ac:dyDescent="0.35"/>
    <row r="221" ht="16.149999999999999" customHeight="1" x14ac:dyDescent="0.35"/>
    <row r="222" ht="16.149999999999999" customHeight="1" x14ac:dyDescent="0.35"/>
    <row r="223" ht="16.149999999999999" customHeight="1" x14ac:dyDescent="0.35"/>
    <row r="224" ht="16.149999999999999" customHeight="1" x14ac:dyDescent="0.35"/>
    <row r="225" ht="16.149999999999999" customHeight="1" x14ac:dyDescent="0.35"/>
    <row r="226" ht="16.149999999999999" customHeight="1" x14ac:dyDescent="0.35"/>
    <row r="227" ht="16.149999999999999" customHeight="1" x14ac:dyDescent="0.35"/>
    <row r="228" ht="16.149999999999999" customHeight="1" x14ac:dyDescent="0.35"/>
    <row r="229" ht="16.149999999999999" customHeight="1" x14ac:dyDescent="0.35"/>
    <row r="230" ht="16.149999999999999" customHeight="1" x14ac:dyDescent="0.35"/>
    <row r="231" ht="16.149999999999999" customHeight="1" x14ac:dyDescent="0.35"/>
    <row r="232" ht="16.149999999999999" customHeight="1" x14ac:dyDescent="0.35"/>
    <row r="233" ht="16.149999999999999" customHeight="1" x14ac:dyDescent="0.35"/>
    <row r="234" ht="16.149999999999999" customHeight="1" x14ac:dyDescent="0.35"/>
    <row r="235" ht="16.149999999999999" customHeight="1" x14ac:dyDescent="0.35"/>
    <row r="236" ht="16.149999999999999" customHeight="1" x14ac:dyDescent="0.35"/>
    <row r="237" ht="16.149999999999999" customHeight="1" x14ac:dyDescent="0.35"/>
    <row r="238" ht="16.149999999999999" customHeight="1" x14ac:dyDescent="0.35"/>
    <row r="239" ht="16.149999999999999" customHeight="1" x14ac:dyDescent="0.35"/>
    <row r="240" ht="16.149999999999999" customHeight="1" x14ac:dyDescent="0.35"/>
    <row r="241" ht="16.149999999999999" customHeight="1" x14ac:dyDescent="0.35"/>
    <row r="242" ht="16.149999999999999" customHeight="1" x14ac:dyDescent="0.35"/>
    <row r="243" ht="16.149999999999999" customHeight="1" x14ac:dyDescent="0.35"/>
    <row r="244" ht="16.149999999999999" customHeight="1" x14ac:dyDescent="0.35"/>
    <row r="245" ht="16.149999999999999" customHeight="1" x14ac:dyDescent="0.35"/>
    <row r="246" ht="16.149999999999999" customHeight="1" x14ac:dyDescent="0.35"/>
    <row r="247" ht="16.149999999999999" customHeight="1" x14ac:dyDescent="0.35"/>
    <row r="248" ht="16.149999999999999" customHeight="1" x14ac:dyDescent="0.35"/>
    <row r="249" ht="16.149999999999999" customHeight="1" x14ac:dyDescent="0.35"/>
    <row r="250" ht="16.149999999999999" customHeight="1" x14ac:dyDescent="0.35"/>
    <row r="251" ht="16.149999999999999" customHeight="1" x14ac:dyDescent="0.35"/>
    <row r="252" ht="16.149999999999999" customHeight="1" x14ac:dyDescent="0.35"/>
    <row r="253" ht="16.149999999999999" customHeight="1" x14ac:dyDescent="0.35"/>
    <row r="254" ht="16.149999999999999" customHeight="1" x14ac:dyDescent="0.35"/>
    <row r="255" ht="16.149999999999999" customHeight="1" x14ac:dyDescent="0.35"/>
    <row r="256" ht="16.149999999999999" customHeight="1" x14ac:dyDescent="0.35"/>
    <row r="257" ht="16.149999999999999" customHeight="1" x14ac:dyDescent="0.35"/>
    <row r="258" ht="16.149999999999999" customHeight="1" x14ac:dyDescent="0.35"/>
    <row r="259" ht="16.149999999999999" customHeight="1" x14ac:dyDescent="0.35"/>
    <row r="260" ht="16.149999999999999" customHeight="1" x14ac:dyDescent="0.35"/>
    <row r="261" ht="16.149999999999999" customHeight="1" x14ac:dyDescent="0.35"/>
    <row r="262" ht="16.149999999999999" customHeight="1" x14ac:dyDescent="0.35"/>
    <row r="263" ht="16.149999999999999" customHeight="1" x14ac:dyDescent="0.35"/>
    <row r="264" ht="16.149999999999999" customHeight="1" x14ac:dyDescent="0.35"/>
    <row r="265" ht="16.149999999999999" customHeight="1" x14ac:dyDescent="0.35"/>
    <row r="266" ht="16.149999999999999" customHeight="1" x14ac:dyDescent="0.35"/>
    <row r="267" ht="16.149999999999999" customHeight="1" x14ac:dyDescent="0.35"/>
    <row r="268" ht="16.149999999999999" customHeight="1" x14ac:dyDescent="0.35"/>
    <row r="269" ht="16.149999999999999" customHeight="1" x14ac:dyDescent="0.35"/>
    <row r="270" ht="16.149999999999999" customHeight="1" x14ac:dyDescent="0.35"/>
    <row r="271" ht="16.149999999999999" customHeight="1" x14ac:dyDescent="0.35"/>
    <row r="272" ht="16.149999999999999" customHeight="1" x14ac:dyDescent="0.35"/>
    <row r="273" ht="16.149999999999999" customHeight="1" x14ac:dyDescent="0.35"/>
    <row r="274" ht="16.149999999999999" customHeight="1" x14ac:dyDescent="0.35"/>
    <row r="275" ht="16.149999999999999" customHeight="1" x14ac:dyDescent="0.35"/>
    <row r="276" ht="16.149999999999999" customHeight="1" x14ac:dyDescent="0.35"/>
    <row r="277" ht="16.149999999999999" customHeight="1" x14ac:dyDescent="0.35"/>
    <row r="278" ht="16.149999999999999" customHeight="1" x14ac:dyDescent="0.35"/>
    <row r="279" ht="16.149999999999999" customHeight="1" x14ac:dyDescent="0.35"/>
    <row r="280" ht="16.149999999999999" customHeight="1" x14ac:dyDescent="0.35"/>
    <row r="281" ht="16.149999999999999" customHeight="1" x14ac:dyDescent="0.35"/>
    <row r="282" ht="16.149999999999999" customHeight="1" x14ac:dyDescent="0.35"/>
    <row r="283" ht="16.149999999999999" customHeight="1" x14ac:dyDescent="0.35"/>
    <row r="284" ht="16.149999999999999" customHeight="1" x14ac:dyDescent="0.35"/>
    <row r="285" ht="16.149999999999999" customHeight="1" x14ac:dyDescent="0.35"/>
    <row r="286" ht="16.149999999999999" customHeight="1" x14ac:dyDescent="0.35"/>
    <row r="287" ht="16.149999999999999" customHeight="1" x14ac:dyDescent="0.35"/>
    <row r="288" ht="16.149999999999999" customHeight="1" x14ac:dyDescent="0.35"/>
    <row r="289" ht="16.149999999999999" customHeight="1" x14ac:dyDescent="0.35"/>
    <row r="290" ht="16.149999999999999" customHeight="1" x14ac:dyDescent="0.35"/>
    <row r="291" ht="16.149999999999999" customHeight="1" x14ac:dyDescent="0.35"/>
    <row r="292" ht="16.149999999999999" customHeight="1" x14ac:dyDescent="0.35"/>
    <row r="293" ht="16.149999999999999" customHeight="1" x14ac:dyDescent="0.35"/>
    <row r="294" ht="16.149999999999999" customHeight="1" x14ac:dyDescent="0.35"/>
    <row r="295" ht="16.149999999999999" customHeight="1" x14ac:dyDescent="0.35"/>
    <row r="296" ht="16.149999999999999" customHeight="1" x14ac:dyDescent="0.35"/>
    <row r="297" ht="16.149999999999999" customHeight="1" x14ac:dyDescent="0.35"/>
    <row r="298" ht="16.149999999999999" customHeight="1" x14ac:dyDescent="0.35"/>
    <row r="299" ht="16.149999999999999" customHeight="1" x14ac:dyDescent="0.35"/>
    <row r="300" ht="16.149999999999999" customHeight="1" x14ac:dyDescent="0.35"/>
    <row r="301" ht="16.149999999999999" customHeight="1" x14ac:dyDescent="0.35"/>
    <row r="302" ht="16.149999999999999" customHeight="1" x14ac:dyDescent="0.35"/>
    <row r="303" ht="16.149999999999999" customHeight="1" x14ac:dyDescent="0.35"/>
    <row r="304" ht="16.149999999999999" customHeight="1" x14ac:dyDescent="0.35"/>
    <row r="305" ht="16.149999999999999" customHeight="1" x14ac:dyDescent="0.35"/>
    <row r="306" ht="16.149999999999999" customHeight="1" x14ac:dyDescent="0.35"/>
    <row r="307" ht="16.149999999999999" customHeight="1" x14ac:dyDescent="0.35"/>
    <row r="308" ht="16.149999999999999" customHeight="1" x14ac:dyDescent="0.35"/>
    <row r="309" ht="16.149999999999999" customHeight="1" x14ac:dyDescent="0.35"/>
    <row r="310" ht="16.149999999999999" customHeight="1" x14ac:dyDescent="0.35"/>
    <row r="311" ht="16.149999999999999" customHeight="1" x14ac:dyDescent="0.35"/>
    <row r="312" ht="16.149999999999999" customHeight="1" x14ac:dyDescent="0.35"/>
    <row r="313" ht="16.149999999999999" customHeight="1" x14ac:dyDescent="0.35"/>
    <row r="314" ht="16.149999999999999" customHeight="1" x14ac:dyDescent="0.35"/>
    <row r="315" ht="16.149999999999999" customHeight="1" x14ac:dyDescent="0.35"/>
    <row r="316" ht="16.149999999999999" customHeight="1" x14ac:dyDescent="0.35"/>
    <row r="317" ht="16.149999999999999" customHeight="1" x14ac:dyDescent="0.35"/>
    <row r="318" ht="16.149999999999999" customHeight="1" x14ac:dyDescent="0.35"/>
    <row r="319" ht="16.149999999999999" customHeight="1" x14ac:dyDescent="0.35"/>
    <row r="320" ht="16.149999999999999" customHeight="1" x14ac:dyDescent="0.35"/>
    <row r="321" ht="16.149999999999999" customHeight="1" x14ac:dyDescent="0.35"/>
    <row r="322" ht="16.149999999999999" customHeight="1" x14ac:dyDescent="0.35"/>
    <row r="323" ht="16.149999999999999" customHeight="1" x14ac:dyDescent="0.35"/>
    <row r="324" ht="16.149999999999999" customHeight="1" x14ac:dyDescent="0.35"/>
    <row r="325" ht="16.149999999999999" customHeight="1" x14ac:dyDescent="0.35"/>
    <row r="326" ht="16.149999999999999" customHeight="1" x14ac:dyDescent="0.35"/>
    <row r="327" ht="16.149999999999999" customHeight="1" x14ac:dyDescent="0.35"/>
    <row r="328" ht="16.149999999999999" customHeight="1" x14ac:dyDescent="0.35"/>
    <row r="329" ht="16.149999999999999" customHeight="1" x14ac:dyDescent="0.35"/>
    <row r="330" ht="16.149999999999999" customHeight="1" x14ac:dyDescent="0.35"/>
    <row r="331" ht="16.149999999999999" customHeight="1" x14ac:dyDescent="0.35"/>
    <row r="332" ht="16.149999999999999" customHeight="1" x14ac:dyDescent="0.35"/>
    <row r="333" ht="16.149999999999999" customHeight="1" x14ac:dyDescent="0.35"/>
    <row r="334" ht="16.149999999999999" customHeight="1" x14ac:dyDescent="0.35"/>
    <row r="335" ht="16.149999999999999" customHeight="1" x14ac:dyDescent="0.35"/>
    <row r="336" ht="16.149999999999999" customHeight="1" x14ac:dyDescent="0.35"/>
    <row r="337" ht="16.149999999999999" customHeight="1" x14ac:dyDescent="0.35"/>
    <row r="338" ht="16.149999999999999" customHeight="1" x14ac:dyDescent="0.35"/>
    <row r="339" ht="16.149999999999999" customHeight="1" x14ac:dyDescent="0.35"/>
    <row r="340" ht="16.149999999999999" customHeight="1" x14ac:dyDescent="0.35"/>
    <row r="341" ht="16.149999999999999" customHeight="1" x14ac:dyDescent="0.35"/>
    <row r="342" ht="16.149999999999999" customHeight="1" x14ac:dyDescent="0.35"/>
    <row r="343" ht="16.149999999999999" customHeight="1" x14ac:dyDescent="0.35"/>
    <row r="344" ht="16.149999999999999" customHeight="1" x14ac:dyDescent="0.35"/>
    <row r="345" ht="16.149999999999999" customHeight="1" x14ac:dyDescent="0.35"/>
    <row r="346" ht="16.149999999999999" customHeight="1" x14ac:dyDescent="0.35"/>
    <row r="347" ht="16.149999999999999" customHeight="1" x14ac:dyDescent="0.35"/>
    <row r="348" ht="16.149999999999999" customHeight="1" x14ac:dyDescent="0.35"/>
    <row r="349" ht="16.149999999999999" customHeight="1" x14ac:dyDescent="0.35"/>
    <row r="350" ht="16.149999999999999" customHeight="1" x14ac:dyDescent="0.35"/>
    <row r="351" ht="16.149999999999999" customHeight="1" x14ac:dyDescent="0.35"/>
    <row r="352" ht="16.149999999999999" customHeight="1" x14ac:dyDescent="0.35"/>
    <row r="353" ht="16.149999999999999" customHeight="1" x14ac:dyDescent="0.35"/>
    <row r="354" ht="16.149999999999999" customHeight="1" x14ac:dyDescent="0.35"/>
    <row r="355" ht="16.149999999999999" customHeight="1" x14ac:dyDescent="0.35"/>
    <row r="356" ht="16.149999999999999" customHeight="1" x14ac:dyDescent="0.35"/>
    <row r="357" ht="16.149999999999999" customHeight="1" x14ac:dyDescent="0.35"/>
    <row r="358" ht="16.149999999999999" customHeight="1" x14ac:dyDescent="0.35"/>
    <row r="359" ht="16.149999999999999" customHeight="1" x14ac:dyDescent="0.35"/>
    <row r="360" ht="16.149999999999999" customHeight="1" x14ac:dyDescent="0.35"/>
    <row r="361" ht="16.149999999999999" customHeight="1" x14ac:dyDescent="0.35"/>
    <row r="362" ht="16.149999999999999" customHeight="1" x14ac:dyDescent="0.35"/>
    <row r="363" ht="16.149999999999999" customHeight="1" x14ac:dyDescent="0.35"/>
    <row r="364" ht="16.149999999999999" customHeight="1" x14ac:dyDescent="0.35"/>
    <row r="365" ht="16.149999999999999" customHeight="1" x14ac:dyDescent="0.35"/>
    <row r="366" ht="16.149999999999999" customHeight="1" x14ac:dyDescent="0.35"/>
    <row r="367" ht="16.149999999999999" customHeight="1" x14ac:dyDescent="0.35"/>
    <row r="368" ht="16.149999999999999" customHeight="1" x14ac:dyDescent="0.35"/>
    <row r="369" ht="16.149999999999999" customHeight="1" x14ac:dyDescent="0.35"/>
    <row r="370" ht="16.149999999999999" customHeight="1" x14ac:dyDescent="0.35"/>
    <row r="371" ht="16.149999999999999" customHeight="1" x14ac:dyDescent="0.35"/>
    <row r="372" ht="16.149999999999999" customHeight="1" x14ac:dyDescent="0.35"/>
    <row r="373" ht="16.149999999999999" customHeight="1" x14ac:dyDescent="0.35"/>
    <row r="374" ht="16.149999999999999" customHeight="1" x14ac:dyDescent="0.35"/>
    <row r="375" ht="16.149999999999999" customHeight="1" x14ac:dyDescent="0.35"/>
    <row r="376" ht="16.149999999999999" customHeight="1" x14ac:dyDescent="0.35"/>
    <row r="377" ht="16.149999999999999" customHeight="1" x14ac:dyDescent="0.35"/>
    <row r="378" ht="16.149999999999999" customHeight="1" x14ac:dyDescent="0.35"/>
    <row r="379" ht="16.149999999999999" customHeight="1" x14ac:dyDescent="0.35"/>
    <row r="380" ht="16.149999999999999" customHeight="1" x14ac:dyDescent="0.35"/>
    <row r="381" ht="16.149999999999999" customHeight="1" x14ac:dyDescent="0.35"/>
    <row r="382" ht="16.149999999999999" customHeight="1" x14ac:dyDescent="0.35"/>
    <row r="383" ht="16.149999999999999" customHeight="1" x14ac:dyDescent="0.35"/>
    <row r="384" ht="16.149999999999999" customHeight="1" x14ac:dyDescent="0.35"/>
    <row r="385" ht="16.149999999999999" customHeight="1" x14ac:dyDescent="0.35"/>
    <row r="386" ht="16.149999999999999" customHeight="1" x14ac:dyDescent="0.35"/>
    <row r="387" ht="16.149999999999999" customHeight="1" x14ac:dyDescent="0.35"/>
    <row r="388" ht="16.149999999999999" customHeight="1" x14ac:dyDescent="0.35"/>
    <row r="389" ht="16.149999999999999" customHeight="1" x14ac:dyDescent="0.35"/>
    <row r="390" ht="16.149999999999999" customHeight="1" x14ac:dyDescent="0.35"/>
    <row r="391" ht="16.149999999999999" customHeight="1" x14ac:dyDescent="0.35"/>
    <row r="392" ht="16.149999999999999" customHeight="1" x14ac:dyDescent="0.35"/>
    <row r="393" ht="16.149999999999999" customHeight="1" x14ac:dyDescent="0.35"/>
    <row r="394" ht="16.149999999999999" customHeight="1" x14ac:dyDescent="0.35"/>
    <row r="395" ht="16.149999999999999" customHeight="1" x14ac:dyDescent="0.35"/>
    <row r="396" ht="16.149999999999999" customHeight="1" x14ac:dyDescent="0.35"/>
    <row r="397" ht="16.149999999999999" customHeight="1" x14ac:dyDescent="0.35"/>
    <row r="398" ht="16.149999999999999" customHeight="1" x14ac:dyDescent="0.35"/>
    <row r="399" ht="16.149999999999999" customHeight="1" x14ac:dyDescent="0.35"/>
    <row r="400" ht="16.149999999999999" customHeight="1" x14ac:dyDescent="0.35"/>
    <row r="401" ht="16.149999999999999" customHeight="1" x14ac:dyDescent="0.35"/>
    <row r="402" ht="16.149999999999999" customHeight="1" x14ac:dyDescent="0.35"/>
    <row r="403" ht="16.149999999999999" customHeight="1" x14ac:dyDescent="0.35"/>
    <row r="404" ht="16.149999999999999" customHeight="1" x14ac:dyDescent="0.35"/>
    <row r="405" ht="16.149999999999999" customHeight="1" x14ac:dyDescent="0.35"/>
    <row r="406" ht="16.149999999999999" customHeight="1" x14ac:dyDescent="0.35"/>
    <row r="407" ht="16.149999999999999" customHeight="1" x14ac:dyDescent="0.35"/>
    <row r="408" ht="16.149999999999999" customHeight="1" x14ac:dyDescent="0.35"/>
    <row r="409" ht="16.149999999999999" customHeight="1" x14ac:dyDescent="0.35"/>
    <row r="410" ht="16.149999999999999" customHeight="1" x14ac:dyDescent="0.35"/>
    <row r="411" ht="16.149999999999999" customHeight="1" x14ac:dyDescent="0.35"/>
    <row r="412" ht="16.149999999999999" customHeight="1" x14ac:dyDescent="0.35"/>
    <row r="413" ht="16.149999999999999" customHeight="1" x14ac:dyDescent="0.35"/>
    <row r="414" ht="16.149999999999999" customHeight="1" x14ac:dyDescent="0.35"/>
    <row r="415" ht="16.149999999999999" customHeight="1" x14ac:dyDescent="0.35"/>
    <row r="416" ht="16.149999999999999" customHeight="1" x14ac:dyDescent="0.35"/>
    <row r="417" ht="16.149999999999999" customHeight="1" x14ac:dyDescent="0.35"/>
    <row r="418" ht="16.149999999999999" customHeight="1" x14ac:dyDescent="0.35"/>
    <row r="419" ht="16.149999999999999" customHeight="1" x14ac:dyDescent="0.35"/>
    <row r="420" ht="16.149999999999999" customHeight="1" x14ac:dyDescent="0.35"/>
    <row r="421" ht="16.149999999999999" customHeight="1" x14ac:dyDescent="0.35"/>
    <row r="422" ht="16.149999999999999" customHeight="1" x14ac:dyDescent="0.35"/>
    <row r="423" ht="16.149999999999999" customHeight="1" x14ac:dyDescent="0.35"/>
    <row r="424" ht="16.149999999999999" customHeight="1" x14ac:dyDescent="0.35"/>
    <row r="425" ht="16.149999999999999" customHeight="1" x14ac:dyDescent="0.35"/>
    <row r="426" ht="16.149999999999999" customHeight="1" x14ac:dyDescent="0.35"/>
    <row r="427" ht="16.149999999999999" customHeight="1" x14ac:dyDescent="0.35"/>
    <row r="428" ht="16.149999999999999" customHeight="1" x14ac:dyDescent="0.35"/>
    <row r="429" ht="16.149999999999999" customHeight="1" x14ac:dyDescent="0.35"/>
    <row r="430" ht="16.149999999999999" customHeight="1" x14ac:dyDescent="0.35"/>
    <row r="431" ht="16.149999999999999" customHeight="1" x14ac:dyDescent="0.35"/>
    <row r="432" ht="16.149999999999999" customHeight="1" x14ac:dyDescent="0.35"/>
    <row r="433" ht="16.149999999999999" customHeight="1" x14ac:dyDescent="0.35"/>
    <row r="434" ht="16.149999999999999" customHeight="1" x14ac:dyDescent="0.35"/>
    <row r="435" ht="16.149999999999999" customHeight="1" x14ac:dyDescent="0.35"/>
    <row r="436" ht="16.149999999999999" customHeight="1" x14ac:dyDescent="0.35"/>
    <row r="437" ht="16.149999999999999" customHeight="1" x14ac:dyDescent="0.35"/>
    <row r="438" ht="16.149999999999999" customHeight="1" x14ac:dyDescent="0.35"/>
    <row r="439" ht="16.149999999999999" customHeight="1" x14ac:dyDescent="0.35"/>
    <row r="440" ht="16.149999999999999" customHeight="1" x14ac:dyDescent="0.35"/>
    <row r="441" ht="16.149999999999999" customHeight="1" x14ac:dyDescent="0.35"/>
    <row r="442" ht="16.149999999999999" customHeight="1" x14ac:dyDescent="0.35"/>
    <row r="443" ht="16.149999999999999" customHeight="1" x14ac:dyDescent="0.35"/>
    <row r="444" ht="16.149999999999999" customHeight="1" x14ac:dyDescent="0.35"/>
    <row r="445" ht="16.149999999999999" customHeight="1" x14ac:dyDescent="0.35"/>
    <row r="446" ht="16.149999999999999" customHeight="1" x14ac:dyDescent="0.35"/>
    <row r="447" ht="16.149999999999999" customHeight="1" x14ac:dyDescent="0.35"/>
    <row r="448" ht="16.149999999999999" customHeight="1" x14ac:dyDescent="0.35"/>
    <row r="449" ht="16.149999999999999" customHeight="1" x14ac:dyDescent="0.35"/>
    <row r="450" ht="16.149999999999999" customHeight="1" x14ac:dyDescent="0.35"/>
    <row r="451" ht="16.149999999999999" customHeight="1" x14ac:dyDescent="0.35"/>
    <row r="452" ht="16.149999999999999" customHeight="1" x14ac:dyDescent="0.35"/>
    <row r="453" ht="16.149999999999999" customHeight="1" x14ac:dyDescent="0.35"/>
    <row r="454" ht="16.149999999999999" customHeight="1" x14ac:dyDescent="0.35"/>
    <row r="455" ht="16.149999999999999" customHeight="1" x14ac:dyDescent="0.35"/>
    <row r="456" ht="16.149999999999999" customHeight="1" x14ac:dyDescent="0.35"/>
    <row r="457" ht="16.149999999999999" customHeight="1" x14ac:dyDescent="0.35"/>
    <row r="458" ht="16.149999999999999" customHeight="1" x14ac:dyDescent="0.35"/>
    <row r="459" ht="16.149999999999999" customHeight="1" x14ac:dyDescent="0.35"/>
    <row r="460" ht="16.149999999999999" customHeight="1" x14ac:dyDescent="0.35"/>
    <row r="461" ht="16.149999999999999" customHeight="1" x14ac:dyDescent="0.35"/>
    <row r="462" ht="16.149999999999999" customHeight="1" x14ac:dyDescent="0.35"/>
    <row r="463" ht="16.149999999999999" customHeight="1" x14ac:dyDescent="0.35"/>
    <row r="464" ht="16.149999999999999" customHeight="1" x14ac:dyDescent="0.35"/>
    <row r="465" ht="16.149999999999999" customHeight="1" x14ac:dyDescent="0.35"/>
    <row r="466" ht="16.149999999999999" customHeight="1" x14ac:dyDescent="0.35"/>
    <row r="467" ht="16.149999999999999" customHeight="1" x14ac:dyDescent="0.35"/>
    <row r="468" ht="16.149999999999999" customHeight="1" x14ac:dyDescent="0.35"/>
    <row r="469" ht="16.149999999999999" customHeight="1" x14ac:dyDescent="0.35"/>
    <row r="470" ht="16.149999999999999" customHeight="1" x14ac:dyDescent="0.35"/>
    <row r="471" ht="16.149999999999999" customHeight="1" x14ac:dyDescent="0.35"/>
    <row r="472" ht="16.149999999999999" customHeight="1" x14ac:dyDescent="0.35"/>
    <row r="473" ht="16.149999999999999" customHeight="1" x14ac:dyDescent="0.35"/>
    <row r="474" ht="16.149999999999999" customHeight="1" x14ac:dyDescent="0.35"/>
    <row r="475" ht="16.149999999999999" customHeight="1" x14ac:dyDescent="0.35"/>
    <row r="476" ht="16.149999999999999" customHeight="1" x14ac:dyDescent="0.35"/>
    <row r="477" ht="16.149999999999999" customHeight="1" x14ac:dyDescent="0.35"/>
    <row r="478" ht="16.149999999999999" customHeight="1" x14ac:dyDescent="0.35"/>
    <row r="479" ht="16.149999999999999" customHeight="1" x14ac:dyDescent="0.35"/>
    <row r="480" ht="16.149999999999999" customHeight="1" x14ac:dyDescent="0.35"/>
    <row r="481" ht="16.149999999999999" customHeight="1" x14ac:dyDescent="0.35"/>
    <row r="482" ht="16.149999999999999" customHeight="1" x14ac:dyDescent="0.35"/>
    <row r="483" ht="16.149999999999999" customHeight="1" x14ac:dyDescent="0.35"/>
    <row r="484" ht="16.149999999999999" customHeight="1" x14ac:dyDescent="0.35"/>
    <row r="485" ht="16.149999999999999" customHeight="1" x14ac:dyDescent="0.35"/>
    <row r="486" ht="16.149999999999999" customHeight="1" x14ac:dyDescent="0.35"/>
    <row r="487" ht="16.149999999999999" customHeight="1" x14ac:dyDescent="0.35"/>
    <row r="488" ht="16.149999999999999" customHeight="1" x14ac:dyDescent="0.35"/>
    <row r="489" ht="16.149999999999999" customHeight="1" x14ac:dyDescent="0.35"/>
    <row r="490" ht="16.149999999999999" customHeight="1" x14ac:dyDescent="0.35"/>
    <row r="491" ht="16.149999999999999" customHeight="1" x14ac:dyDescent="0.35"/>
    <row r="492" ht="16.149999999999999" customHeight="1" x14ac:dyDescent="0.35"/>
    <row r="493" ht="16.149999999999999" customHeight="1" x14ac:dyDescent="0.35"/>
    <row r="494" ht="16.149999999999999" customHeight="1" x14ac:dyDescent="0.35"/>
    <row r="495" ht="16.149999999999999" customHeight="1" x14ac:dyDescent="0.35"/>
    <row r="496" ht="16.149999999999999" customHeight="1" x14ac:dyDescent="0.35"/>
    <row r="497" ht="16.149999999999999" customHeight="1" x14ac:dyDescent="0.35"/>
    <row r="498" ht="16.149999999999999" customHeight="1" x14ac:dyDescent="0.35"/>
    <row r="499" ht="16.149999999999999" customHeight="1" x14ac:dyDescent="0.35"/>
    <row r="500" ht="16.149999999999999" customHeight="1" x14ac:dyDescent="0.35"/>
    <row r="501" ht="16.149999999999999" customHeight="1" x14ac:dyDescent="0.35"/>
    <row r="502" ht="16.149999999999999" customHeight="1" x14ac:dyDescent="0.35"/>
    <row r="503" ht="16.149999999999999" customHeight="1" x14ac:dyDescent="0.35"/>
    <row r="504" ht="16.149999999999999" customHeight="1" x14ac:dyDescent="0.35"/>
    <row r="505" ht="16.149999999999999" customHeight="1" x14ac:dyDescent="0.35"/>
    <row r="506" ht="16.149999999999999" customHeight="1" x14ac:dyDescent="0.35"/>
    <row r="507" ht="16.149999999999999" customHeight="1" x14ac:dyDescent="0.35"/>
  </sheetData>
  <mergeCells count="4">
    <mergeCell ref="A1:D1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firstPageNumber="6" orientation="portrait"/>
  <headerFooter alignWithMargins="0">
    <oddFooter>&amp;R&amp;"Times New Roman,Bold Italic"The accompanying notes are an integral part of these financial statements.&amp;"Times New Roman,Italic"
&amp;"Times New Roman,Regular"7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90" zoomScaleNormal="90" zoomScaleSheetLayoutView="100" workbookViewId="0">
      <selection activeCell="A29" sqref="A29"/>
    </sheetView>
  </sheetViews>
  <sheetFormatPr defaultColWidth="9" defaultRowHeight="15.5" x14ac:dyDescent="0.35"/>
  <cols>
    <col min="1" max="1" width="49.5" style="203" customWidth="1"/>
    <col min="2" max="2" width="13.58203125" style="178" customWidth="1"/>
    <col min="3" max="3" width="1" style="178" customWidth="1"/>
    <col min="4" max="4" width="13.58203125" style="178" customWidth="1"/>
    <col min="5" max="5" width="9" style="178" customWidth="1"/>
    <col min="6" max="6" width="11.25" style="178" customWidth="1"/>
    <col min="7" max="7" width="11.75" style="178" customWidth="1"/>
    <col min="8" max="8" width="9.83203125" style="194" customWidth="1"/>
    <col min="9" max="10" width="11.08203125" style="194" customWidth="1"/>
    <col min="11" max="11" width="9" style="178" customWidth="1"/>
    <col min="12" max="16384" width="9" style="178"/>
  </cols>
  <sheetData>
    <row r="1" spans="1:10" s="114" customFormat="1" ht="18" customHeight="1" x14ac:dyDescent="0.5">
      <c r="A1" s="298" t="s">
        <v>0</v>
      </c>
      <c r="B1" s="298"/>
      <c r="C1" s="298"/>
      <c r="D1" s="298"/>
    </row>
    <row r="2" spans="1:10" s="114" customFormat="1" ht="16" customHeight="1" x14ac:dyDescent="0.5">
      <c r="A2" s="115"/>
      <c r="B2" s="116"/>
      <c r="C2" s="116"/>
      <c r="D2" s="117"/>
    </row>
    <row r="3" spans="1:10" s="118" customFormat="1" ht="16" customHeight="1" x14ac:dyDescent="0.4">
      <c r="A3" s="299" t="s">
        <v>98</v>
      </c>
      <c r="B3" s="299"/>
      <c r="C3" s="299"/>
      <c r="D3" s="299"/>
    </row>
    <row r="4" spans="1:10" s="118" customFormat="1" ht="16" customHeight="1" x14ac:dyDescent="0.4">
      <c r="A4" s="301" t="s">
        <v>2</v>
      </c>
      <c r="B4" s="301"/>
      <c r="C4" s="301"/>
      <c r="D4" s="301"/>
    </row>
    <row r="5" spans="1:10" s="118" customFormat="1" ht="16" customHeight="1" x14ac:dyDescent="0.4">
      <c r="A5" s="280"/>
      <c r="B5" s="280"/>
      <c r="C5" s="280"/>
      <c r="D5" s="280"/>
    </row>
    <row r="6" spans="1:10" s="118" customFormat="1" ht="16" customHeight="1" x14ac:dyDescent="0.4">
      <c r="A6" s="306" t="s">
        <v>75</v>
      </c>
      <c r="B6" s="306"/>
      <c r="C6" s="306"/>
      <c r="D6" s="306"/>
    </row>
    <row r="7" spans="1:10" s="57" customFormat="1" ht="16" customHeight="1" x14ac:dyDescent="0.35">
      <c r="A7" s="189"/>
      <c r="D7" s="190"/>
    </row>
    <row r="8" spans="1:10" s="57" customFormat="1" ht="16" customHeight="1" x14ac:dyDescent="0.35">
      <c r="A8" s="191"/>
      <c r="B8" s="191"/>
      <c r="C8" s="191"/>
      <c r="D8" s="192"/>
    </row>
    <row r="9" spans="1:10" s="57" customFormat="1" ht="16" customHeight="1" x14ac:dyDescent="0.35">
      <c r="A9" s="204" t="s">
        <v>97</v>
      </c>
      <c r="B9" s="191"/>
    </row>
    <row r="10" spans="1:10" ht="16" customHeight="1" x14ac:dyDescent="0.35">
      <c r="A10" s="70" t="str">
        <f>IF(B10&gt;0,"Net investment income","Net investment loss")</f>
        <v>Net investment loss</v>
      </c>
      <c r="B10" s="94">
        <f>'Income Statement'!D25</f>
        <v>0</v>
      </c>
      <c r="C10" s="193"/>
      <c r="D10" s="187"/>
      <c r="E10" s="194"/>
      <c r="F10" s="194"/>
      <c r="H10" s="178"/>
      <c r="I10" s="178"/>
      <c r="J10" s="178"/>
    </row>
    <row r="11" spans="1:10" ht="16" customHeight="1" x14ac:dyDescent="0.35">
      <c r="A11" s="70" t="str">
        <f>IF(B12&gt;0,"Net realized gain on investments and","Net realized loss on investments and")</f>
        <v>Net realized loss on investments and</v>
      </c>
      <c r="C11" s="195"/>
      <c r="D11" s="187"/>
      <c r="E11" s="194"/>
      <c r="F11" s="194"/>
      <c r="H11" s="178"/>
      <c r="I11" s="178"/>
      <c r="J11" s="178"/>
    </row>
    <row r="12" spans="1:10" ht="16" customHeight="1" x14ac:dyDescent="0.35">
      <c r="A12" s="167" t="s">
        <v>99</v>
      </c>
      <c r="B12" s="99">
        <f>'Income Statement'!D33</f>
        <v>0</v>
      </c>
      <c r="C12" s="187"/>
      <c r="D12" s="50"/>
      <c r="E12" s="194"/>
      <c r="F12" s="194"/>
      <c r="H12" s="178"/>
      <c r="I12" s="178"/>
      <c r="J12" s="178"/>
    </row>
    <row r="13" spans="1:10" ht="16" customHeight="1" x14ac:dyDescent="0.35">
      <c r="A13" s="70" t="str">
        <f>IF(B14&gt;0,"Net change in unrealized appreciation on investments","Net change in unrealized depreciation on investments")</f>
        <v>Net change in unrealized depreciation on investments</v>
      </c>
      <c r="B13" s="52"/>
      <c r="C13" s="187"/>
      <c r="D13" s="50"/>
      <c r="E13" s="194"/>
      <c r="F13" s="194"/>
      <c r="H13" s="178"/>
      <c r="I13" s="178"/>
      <c r="J13" s="178"/>
    </row>
    <row r="14" spans="1:10" ht="16" customHeight="1" x14ac:dyDescent="0.35">
      <c r="A14" s="167" t="s">
        <v>94</v>
      </c>
      <c r="B14" s="52">
        <f>'Income Statement'!D39</f>
        <v>0</v>
      </c>
      <c r="C14" s="187"/>
      <c r="D14" s="50"/>
      <c r="E14" s="194"/>
      <c r="F14" s="194"/>
      <c r="H14" s="178"/>
      <c r="I14" s="178"/>
      <c r="J14" s="178"/>
    </row>
    <row r="15" spans="1:10" ht="16" customHeight="1" x14ac:dyDescent="0.35">
      <c r="A15" s="187"/>
      <c r="B15" s="187"/>
      <c r="C15" s="187"/>
      <c r="D15" s="50"/>
      <c r="E15" s="194"/>
      <c r="F15" s="194"/>
      <c r="H15" s="178"/>
      <c r="I15" s="178"/>
      <c r="J15" s="178"/>
    </row>
    <row r="16" spans="1:10" ht="16" customHeight="1" x14ac:dyDescent="0.35">
      <c r="A16" s="204" t="str">
        <f>IF(D16&gt;0,"Increase in Net Assets from Operations","Decrease in Net Assets From Operations")</f>
        <v>Decrease in Net Assets From Operations</v>
      </c>
      <c r="B16" s="191"/>
      <c r="C16" s="191"/>
      <c r="D16" s="94">
        <f>SUM(B10:B14)</f>
        <v>0</v>
      </c>
      <c r="E16" s="194"/>
      <c r="F16" s="194"/>
      <c r="H16" s="178"/>
      <c r="I16" s="178"/>
      <c r="J16" s="178"/>
    </row>
    <row r="17" spans="1:10" ht="16" customHeight="1" x14ac:dyDescent="0.35">
      <c r="A17" s="197"/>
      <c r="B17" s="50"/>
      <c r="C17" s="50"/>
      <c r="D17" s="50"/>
      <c r="E17" s="194"/>
      <c r="F17" s="194"/>
      <c r="H17" s="178"/>
      <c r="I17" s="178"/>
      <c r="J17" s="178"/>
    </row>
    <row r="18" spans="1:10" ht="16" customHeight="1" x14ac:dyDescent="0.35">
      <c r="A18" s="204" t="s">
        <v>100</v>
      </c>
      <c r="B18" s="50"/>
      <c r="C18" s="50"/>
      <c r="D18" s="50"/>
      <c r="E18" s="194"/>
      <c r="F18" s="194"/>
      <c r="H18" s="178"/>
      <c r="I18" s="178"/>
      <c r="J18" s="178"/>
    </row>
    <row r="19" spans="1:10" ht="16" customHeight="1" x14ac:dyDescent="0.35">
      <c r="A19" s="70" t="s">
        <v>101</v>
      </c>
      <c r="B19" s="272">
        <v>0</v>
      </c>
      <c r="C19" s="50"/>
      <c r="D19" s="187"/>
      <c r="E19" s="194"/>
      <c r="F19" s="194"/>
      <c r="H19" s="178"/>
      <c r="I19" s="178"/>
      <c r="J19" s="178"/>
    </row>
    <row r="20" spans="1:10" ht="16" customHeight="1" x14ac:dyDescent="0.35">
      <c r="A20" s="70" t="s">
        <v>102</v>
      </c>
      <c r="B20" s="271">
        <v>0</v>
      </c>
      <c r="C20" s="50"/>
      <c r="D20" s="199"/>
      <c r="E20" s="194"/>
      <c r="F20" s="194"/>
      <c r="H20" s="178"/>
      <c r="I20" s="178"/>
      <c r="J20" s="178"/>
    </row>
    <row r="21" spans="1:10" ht="16" customHeight="1" x14ac:dyDescent="0.35">
      <c r="A21" s="168"/>
      <c r="B21" s="50"/>
      <c r="C21" s="50"/>
      <c r="D21" s="199"/>
      <c r="E21" s="194"/>
      <c r="F21" s="194"/>
      <c r="H21" s="178"/>
      <c r="I21" s="178"/>
      <c r="J21" s="178"/>
    </row>
    <row r="22" spans="1:10" ht="16" customHeight="1" x14ac:dyDescent="0.35">
      <c r="A22" s="204" t="str">
        <f>IF(D22&gt;0,"Increase in Net Assets From Capital Transactions","Decrease in Net Assets From Capital Transactions")</f>
        <v>Decrease in Net Assets From Capital Transactions</v>
      </c>
      <c r="B22" s="50"/>
      <c r="C22" s="50"/>
      <c r="D22" s="52">
        <f>ROUND(SUM(B18:B21),0)</f>
        <v>0</v>
      </c>
      <c r="E22" s="194"/>
      <c r="F22" s="194"/>
      <c r="H22" s="178"/>
      <c r="I22" s="178"/>
      <c r="J22" s="178"/>
    </row>
    <row r="23" spans="1:10" ht="16" customHeight="1" x14ac:dyDescent="0.35">
      <c r="A23" s="168"/>
      <c r="B23" s="50"/>
      <c r="C23" s="50"/>
      <c r="D23" s="200"/>
      <c r="E23" s="194"/>
      <c r="F23" s="194"/>
      <c r="H23" s="178"/>
      <c r="I23" s="178"/>
      <c r="J23" s="178"/>
    </row>
    <row r="24" spans="1:10" ht="16" customHeight="1" x14ac:dyDescent="0.35">
      <c r="A24" s="204" t="str">
        <f>IF(D24&gt;0,"Total Increase in Net Assets","Total Decrease in Net Assets")</f>
        <v>Total Decrease in Net Assets</v>
      </c>
      <c r="B24" s="50"/>
      <c r="C24" s="50"/>
      <c r="D24" s="198">
        <f>ROUND(SUM(D16:D23),0)</f>
        <v>0</v>
      </c>
      <c r="E24" s="194"/>
      <c r="F24" s="194"/>
      <c r="H24" s="178"/>
      <c r="I24" s="178"/>
      <c r="J24" s="178"/>
    </row>
    <row r="25" spans="1:10" ht="16" customHeight="1" x14ac:dyDescent="0.35">
      <c r="A25" s="196"/>
      <c r="B25" s="50"/>
      <c r="C25" s="50"/>
      <c r="D25" s="198"/>
      <c r="E25" s="194"/>
      <c r="F25" s="194"/>
      <c r="H25" s="178"/>
      <c r="I25" s="178"/>
      <c r="J25" s="178"/>
    </row>
    <row r="26" spans="1:10" ht="16" customHeight="1" x14ac:dyDescent="0.35">
      <c r="A26" s="201" t="s">
        <v>103</v>
      </c>
      <c r="B26" s="187"/>
      <c r="C26" s="199"/>
      <c r="D26" s="52">
        <v>0</v>
      </c>
      <c r="E26" s="194"/>
      <c r="F26" s="194"/>
      <c r="H26" s="178"/>
      <c r="I26" s="178"/>
      <c r="J26" s="178"/>
    </row>
    <row r="27" spans="1:10" ht="16" customHeight="1" x14ac:dyDescent="0.35">
      <c r="A27" s="70"/>
      <c r="B27" s="52"/>
      <c r="C27" s="200"/>
      <c r="D27" s="198"/>
      <c r="E27" s="194"/>
      <c r="F27" s="194"/>
      <c r="H27" s="178"/>
      <c r="I27" s="178"/>
      <c r="J27" s="178"/>
    </row>
    <row r="28" spans="1:10" ht="18" customHeight="1" x14ac:dyDescent="0.35">
      <c r="A28" s="201" t="s">
        <v>104</v>
      </c>
      <c r="B28" s="50"/>
      <c r="C28" s="50"/>
      <c r="D28" s="202">
        <f>ROUND(SUM(D24:D27),0)</f>
        <v>0</v>
      </c>
      <c r="E28" s="194"/>
      <c r="F28" s="194"/>
      <c r="H28" s="178"/>
      <c r="I28" s="178"/>
      <c r="J28" s="178"/>
    </row>
    <row r="29" spans="1:10" ht="16" customHeight="1" x14ac:dyDescent="0.35">
      <c r="A29" s="187"/>
      <c r="B29" s="198"/>
      <c r="C29" s="198"/>
      <c r="D29" s="198"/>
    </row>
    <row r="30" spans="1:10" ht="16" customHeight="1" x14ac:dyDescent="0.35"/>
    <row r="31" spans="1:10" ht="16" customHeight="1" x14ac:dyDescent="0.35"/>
    <row r="32" spans="1:10" ht="16" customHeight="1" x14ac:dyDescent="0.35"/>
    <row r="33" ht="16" customHeight="1" x14ac:dyDescent="0.35"/>
    <row r="34" ht="16" customHeight="1" x14ac:dyDescent="0.35"/>
    <row r="35" ht="16" customHeight="1" x14ac:dyDescent="0.35"/>
    <row r="36" ht="16" customHeight="1" x14ac:dyDescent="0.35"/>
    <row r="37" ht="16" customHeight="1" x14ac:dyDescent="0.35"/>
    <row r="38" ht="16" customHeight="1" x14ac:dyDescent="0.35"/>
    <row r="39" ht="16" customHeight="1" x14ac:dyDescent="0.35"/>
  </sheetData>
  <mergeCells count="4">
    <mergeCell ref="A1:D1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fitToWidth="0" fitToHeight="0" orientation="portrait"/>
  <headerFooter alignWithMargins="0">
    <oddFooter>&amp;R&amp;"Times New Roman,Bold Italic"The accompanying notes are an integral part of these financial statements.&amp;"Times New Roman,Italic"
&amp;"Times New Roman,Regular"8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6"/>
  <sheetViews>
    <sheetView topLeftCell="A40" zoomScale="90" zoomScaleNormal="90" zoomScaleSheetLayoutView="100" workbookViewId="0">
      <selection activeCell="F49" sqref="F49"/>
    </sheetView>
  </sheetViews>
  <sheetFormatPr defaultColWidth="9" defaultRowHeight="15.5" x14ac:dyDescent="0.35"/>
  <cols>
    <col min="1" max="1" width="49.5" style="11" customWidth="1"/>
    <col min="2" max="2" width="13.58203125" style="11" customWidth="1"/>
    <col min="3" max="3" width="0.83203125" style="11" customWidth="1"/>
    <col min="4" max="4" width="13.58203125" style="9" customWidth="1"/>
    <col min="5" max="6" width="9" style="9" customWidth="1"/>
    <col min="7" max="7" width="14.75" style="9" customWidth="1"/>
    <col min="8" max="8" width="9" style="9" customWidth="1"/>
    <col min="9" max="16384" width="9" style="9"/>
  </cols>
  <sheetData>
    <row r="1" spans="1:5" s="30" customFormat="1" ht="18" customHeight="1" x14ac:dyDescent="0.5">
      <c r="A1" s="298" t="s">
        <v>0</v>
      </c>
      <c r="B1" s="298"/>
      <c r="C1" s="298"/>
      <c r="D1" s="298"/>
    </row>
    <row r="2" spans="1:5" s="30" customFormat="1" ht="16" customHeight="1" x14ac:dyDescent="0.5">
      <c r="A2" s="115"/>
      <c r="B2" s="116"/>
      <c r="C2" s="116"/>
      <c r="D2" s="117"/>
    </row>
    <row r="3" spans="1:5" s="31" customFormat="1" ht="16" customHeight="1" x14ac:dyDescent="0.4">
      <c r="A3" s="299" t="s">
        <v>105</v>
      </c>
      <c r="B3" s="299"/>
      <c r="C3" s="299"/>
      <c r="D3" s="299"/>
    </row>
    <row r="4" spans="1:5" s="31" customFormat="1" ht="16" customHeight="1" x14ac:dyDescent="0.4">
      <c r="A4" s="301" t="s">
        <v>2</v>
      </c>
      <c r="B4" s="301"/>
      <c r="C4" s="301"/>
      <c r="D4" s="301"/>
    </row>
    <row r="5" spans="1:5" s="31" customFormat="1" ht="16" customHeight="1" x14ac:dyDescent="0.4">
      <c r="A5" s="281"/>
      <c r="B5" s="281"/>
      <c r="C5" s="281"/>
      <c r="D5" s="281"/>
    </row>
    <row r="6" spans="1:5" ht="15.75" customHeight="1" x14ac:dyDescent="0.35">
      <c r="A6" s="306" t="s">
        <v>75</v>
      </c>
      <c r="B6" s="306"/>
      <c r="C6" s="306"/>
      <c r="D6" s="306"/>
    </row>
    <row r="7" spans="1:5" ht="16" customHeight="1" x14ac:dyDescent="0.35">
      <c r="A7" s="47"/>
      <c r="B7" s="44"/>
      <c r="C7" s="44"/>
      <c r="D7" s="44"/>
      <c r="E7" s="29"/>
    </row>
    <row r="8" spans="1:5" ht="16" customHeight="1" x14ac:dyDescent="0.35">
      <c r="A8" s="47"/>
      <c r="B8" s="44"/>
      <c r="C8" s="44"/>
      <c r="D8" s="44"/>
      <c r="E8" s="29"/>
    </row>
    <row r="9" spans="1:5" ht="16" customHeight="1" x14ac:dyDescent="0.35">
      <c r="A9" s="205" t="s">
        <v>106</v>
      </c>
      <c r="B9" s="38"/>
      <c r="C9" s="38"/>
      <c r="D9" s="41"/>
    </row>
    <row r="10" spans="1:5" ht="16" customHeight="1" x14ac:dyDescent="0.35">
      <c r="A10" s="53" t="str">
        <f>IF(D10&gt;0,"Increase in net assets from operations", "Decrease in net assets from operations")</f>
        <v>Decrease in net assets from operations</v>
      </c>
      <c r="B10" s="33"/>
      <c r="C10" s="33"/>
      <c r="D10" s="45">
        <f>'Income Statement'!D44</f>
        <v>0</v>
      </c>
      <c r="E10" s="53"/>
    </row>
    <row r="11" spans="1:5" ht="16" customHeight="1" x14ac:dyDescent="0.35">
      <c r="A11" s="36" t="str">
        <f>IF(D10&gt;0, "Adjustments to reconcile increase in net assets from", "Adjustments to reconcile decrease in net assets from")</f>
        <v>Adjustments to reconcile decrease in net assets from</v>
      </c>
      <c r="B11" s="33"/>
      <c r="C11" s="33"/>
      <c r="D11" s="39"/>
    </row>
    <row r="12" spans="1:5" ht="16" customHeight="1" x14ac:dyDescent="0.35">
      <c r="A12" s="36" t="str">
        <f>IF(D31&gt;0,"operations to net cash provided by operating activities:","operations to net cash used in operating activities:")</f>
        <v>operations to net cash used in operating activities:</v>
      </c>
      <c r="B12" s="33"/>
      <c r="C12" s="33"/>
      <c r="D12" s="39"/>
    </row>
    <row r="13" spans="1:5" ht="16" customHeight="1" x14ac:dyDescent="0.35">
      <c r="A13" s="75" t="s">
        <v>107</v>
      </c>
      <c r="B13" s="45">
        <f>+'CF Worksheet'!B50</f>
        <v>0</v>
      </c>
      <c r="C13" s="42"/>
      <c r="D13" s="39"/>
    </row>
    <row r="14" spans="1:5" x14ac:dyDescent="0.35">
      <c r="A14" s="75" t="s">
        <v>108</v>
      </c>
      <c r="B14" s="39">
        <f>+'CF Worksheet'!B51</f>
        <v>0</v>
      </c>
    </row>
    <row r="15" spans="1:5" ht="16" customHeight="1" x14ac:dyDescent="0.35">
      <c r="A15" s="4" t="s">
        <v>109</v>
      </c>
      <c r="B15" s="39">
        <f>+'CF Worksheet'!C51</f>
        <v>0</v>
      </c>
      <c r="C15" s="40"/>
      <c r="D15" s="39"/>
    </row>
    <row r="16" spans="1:5" ht="16" customHeight="1" x14ac:dyDescent="0.35">
      <c r="A16" s="4" t="s">
        <v>110</v>
      </c>
      <c r="B16" s="39">
        <f>+'CF Worksheet'!C50</f>
        <v>0</v>
      </c>
      <c r="C16" s="33"/>
      <c r="D16" s="39"/>
    </row>
    <row r="17" spans="1:4" ht="16" customHeight="1" x14ac:dyDescent="0.35">
      <c r="A17" s="4" t="str">
        <f>IF(B17&gt;0,"Net realized gain from investments","Net realized loss from investments")</f>
        <v>Net realized loss from investments</v>
      </c>
      <c r="B17" s="39">
        <f>+'CF Worksheet'!D52</f>
        <v>0</v>
      </c>
      <c r="C17" s="33"/>
      <c r="D17" s="39"/>
    </row>
    <row r="18" spans="1:4" ht="16" customHeight="1" x14ac:dyDescent="0.35">
      <c r="A18" s="4" t="str">
        <f>IF(B18&gt;0,"Net change in unrealized appreciation on investments","Net change in unrealized depreciation on investments")</f>
        <v>Net change in unrealized depreciation on investments</v>
      </c>
      <c r="B18" s="39">
        <f>+'CF Worksheet'!D53</f>
        <v>0</v>
      </c>
      <c r="C18" s="33"/>
      <c r="D18" s="39"/>
    </row>
    <row r="19" spans="1:4" ht="16" customHeight="1" x14ac:dyDescent="0.35">
      <c r="A19" s="35" t="s">
        <v>111</v>
      </c>
      <c r="B19" s="39"/>
      <c r="C19" s="33"/>
      <c r="D19" s="39"/>
    </row>
    <row r="20" spans="1:4" ht="16" customHeight="1" x14ac:dyDescent="0.35">
      <c r="A20" s="74" t="str">
        <f>'CF Worksheet'!A10</f>
        <v>Receivable for investments sold</v>
      </c>
      <c r="B20" s="39">
        <f>'CF Worksheet'!F10</f>
        <v>0</v>
      </c>
      <c r="C20" s="42"/>
      <c r="D20" s="39"/>
    </row>
    <row r="21" spans="1:4" ht="16" customHeight="1" x14ac:dyDescent="0.35">
      <c r="A21" s="74" t="str">
        <f>'CF Worksheet'!A11</f>
        <v>Interest and dividends receivable</v>
      </c>
      <c r="B21" s="39">
        <f>+'CF Worksheet'!F11</f>
        <v>0</v>
      </c>
      <c r="C21" s="40"/>
      <c r="D21" s="39"/>
    </row>
    <row r="22" spans="1:4" ht="16" customHeight="1" x14ac:dyDescent="0.35">
      <c r="A22" s="74" t="str">
        <f>'CF Worksheet'!A12</f>
        <v>Net unrealized gain on forward currency contracts</v>
      </c>
      <c r="B22" s="39">
        <f>+'CF Worksheet'!F12</f>
        <v>0</v>
      </c>
      <c r="C22" s="40"/>
      <c r="D22" s="39"/>
    </row>
    <row r="23" spans="1:4" ht="16" customHeight="1" x14ac:dyDescent="0.35">
      <c r="A23" s="74" t="str">
        <f>'CF Worksheet'!A13</f>
        <v>Net unrealized gain on futures contracts</v>
      </c>
      <c r="B23" s="39">
        <f>+'CF Worksheet'!F13</f>
        <v>0</v>
      </c>
      <c r="C23" s="40"/>
      <c r="D23" s="39"/>
    </row>
    <row r="24" spans="1:4" ht="16" customHeight="1" x14ac:dyDescent="0.35">
      <c r="A24" s="74" t="str">
        <f>'CF Worksheet'!A14</f>
        <v>Other assets</v>
      </c>
      <c r="B24" s="39">
        <f>+'CF Worksheet'!F14</f>
        <v>0</v>
      </c>
      <c r="C24" s="40"/>
      <c r="D24" s="39"/>
    </row>
    <row r="25" spans="1:4" ht="16" customHeight="1" x14ac:dyDescent="0.35">
      <c r="A25" s="73" t="str">
        <f>'CF Worksheet'!A19</f>
        <v>Payable for investments purchased</v>
      </c>
      <c r="B25" s="39">
        <f>'CF Worksheet'!F19</f>
        <v>0</v>
      </c>
      <c r="C25" s="40"/>
      <c r="D25" s="39"/>
    </row>
    <row r="26" spans="1:4" ht="16" customHeight="1" x14ac:dyDescent="0.35">
      <c r="A26" s="73" t="str">
        <f>'CF Worksheet'!A22</f>
        <v>Interest, dividends and stock loan fees payable</v>
      </c>
      <c r="B26" s="39">
        <f>'CF Worksheet'!F22</f>
        <v>0</v>
      </c>
      <c r="C26" s="40"/>
      <c r="D26" s="39"/>
    </row>
    <row r="27" spans="1:4" ht="16" customHeight="1" x14ac:dyDescent="0.35">
      <c r="A27" s="73" t="str">
        <f>'CF Worksheet'!A23</f>
        <v>Accrued expenses</v>
      </c>
      <c r="B27" s="39">
        <f>'CF Worksheet'!F23</f>
        <v>0</v>
      </c>
      <c r="C27" s="40"/>
      <c r="D27" s="39"/>
    </row>
    <row r="28" spans="1:4" ht="16" customHeight="1" x14ac:dyDescent="0.35">
      <c r="A28" s="73" t="str">
        <f>'CF Worksheet'!A24</f>
        <v>Other liabilities</v>
      </c>
      <c r="B28" s="39">
        <f>'CF Worksheet'!F24</f>
        <v>0</v>
      </c>
      <c r="C28" s="40"/>
      <c r="D28" s="39"/>
    </row>
    <row r="29" spans="1:4" ht="17" x14ac:dyDescent="0.35">
      <c r="A29" s="73" t="str">
        <f>'CF Worksheet'!A25</f>
        <v>Net unrealized loss on swap transactions</v>
      </c>
      <c r="B29" s="46">
        <f>'CF Worksheet'!F25</f>
        <v>0</v>
      </c>
    </row>
    <row r="30" spans="1:4" ht="16" customHeight="1" x14ac:dyDescent="0.35">
      <c r="A30" s="33"/>
      <c r="B30" s="33"/>
      <c r="C30" s="43"/>
      <c r="D30" s="39"/>
    </row>
    <row r="31" spans="1:4" ht="16" customHeight="1" x14ac:dyDescent="0.35">
      <c r="A31" s="283" t="s">
        <v>112</v>
      </c>
      <c r="B31" s="39"/>
      <c r="C31" s="39"/>
      <c r="D31" s="46">
        <f>ROUND(SUM(B13:B29),0)</f>
        <v>0</v>
      </c>
    </row>
    <row r="32" spans="1:4" ht="16" customHeight="1" x14ac:dyDescent="0.35">
      <c r="A32" s="34"/>
      <c r="B32" s="39"/>
      <c r="C32" s="39"/>
      <c r="D32" s="39"/>
    </row>
    <row r="33" spans="1:4" ht="16" customHeight="1" x14ac:dyDescent="0.35">
      <c r="A33" s="205" t="s">
        <v>113</v>
      </c>
      <c r="B33" s="39"/>
      <c r="C33" s="39"/>
      <c r="D33" s="39">
        <f>ROUND((D31+D10),0)</f>
        <v>0</v>
      </c>
    </row>
    <row r="34" spans="1:4" ht="16" customHeight="1" x14ac:dyDescent="0.35">
      <c r="A34" s="33"/>
      <c r="B34" s="39"/>
      <c r="C34" s="39"/>
      <c r="D34" s="39"/>
    </row>
    <row r="35" spans="1:4" ht="16" customHeight="1" x14ac:dyDescent="0.35">
      <c r="A35" s="205" t="s">
        <v>114</v>
      </c>
      <c r="B35" s="39"/>
      <c r="C35" s="39"/>
      <c r="D35" s="39"/>
    </row>
    <row r="36" spans="1:4" ht="16" customHeight="1" x14ac:dyDescent="0.35">
      <c r="A36" s="97" t="s">
        <v>115</v>
      </c>
      <c r="B36" s="39">
        <f>'CF Worksheet'!H27</f>
        <v>0</v>
      </c>
      <c r="C36" s="39"/>
      <c r="D36" s="39"/>
    </row>
    <row r="37" spans="1:4" ht="16" customHeight="1" x14ac:dyDescent="0.35">
      <c r="A37" s="97" t="s">
        <v>116</v>
      </c>
      <c r="B37" s="39">
        <f>'CF Worksheet'!H29</f>
        <v>0</v>
      </c>
      <c r="C37" s="39"/>
      <c r="D37" s="39"/>
    </row>
    <row r="38" spans="1:4" ht="16" customHeight="1" x14ac:dyDescent="0.35">
      <c r="A38" s="97" t="str">
        <f>'CF Worksheet'!A21</f>
        <v>Subscriptions received in advance</v>
      </c>
      <c r="B38" s="39">
        <f>'CF Worksheet'!B21</f>
        <v>0</v>
      </c>
      <c r="C38" s="39"/>
      <c r="D38" s="39"/>
    </row>
    <row r="39" spans="1:4" ht="16" customHeight="1" x14ac:dyDescent="0.35">
      <c r="A39" s="33"/>
      <c r="B39" s="39"/>
      <c r="C39" s="39"/>
      <c r="D39" s="39"/>
    </row>
    <row r="40" spans="1:4" ht="16" customHeight="1" x14ac:dyDescent="0.35">
      <c r="A40" s="205" t="s">
        <v>117</v>
      </c>
      <c r="B40" s="39"/>
      <c r="C40" s="39"/>
      <c r="D40" s="46">
        <f>ROUND(SUM(B36:B38),0)</f>
        <v>0</v>
      </c>
    </row>
    <row r="41" spans="1:4" ht="16" customHeight="1" x14ac:dyDescent="0.35">
      <c r="A41" s="33"/>
      <c r="B41" s="39"/>
      <c r="C41" s="39"/>
      <c r="D41" s="39"/>
    </row>
    <row r="42" spans="1:4" ht="18" customHeight="1" x14ac:dyDescent="0.35">
      <c r="A42" s="298" t="s">
        <v>0</v>
      </c>
      <c r="B42" s="298"/>
      <c r="C42" s="298"/>
      <c r="D42" s="298"/>
    </row>
    <row r="43" spans="1:4" ht="16" customHeight="1" x14ac:dyDescent="0.35">
      <c r="A43" s="115"/>
      <c r="B43" s="116"/>
      <c r="C43" s="116"/>
      <c r="D43" s="117"/>
    </row>
    <row r="44" spans="1:4" ht="16" customHeight="1" x14ac:dyDescent="0.35">
      <c r="A44" s="299" t="s">
        <v>118</v>
      </c>
      <c r="B44" s="299"/>
      <c r="C44" s="299"/>
      <c r="D44" s="299"/>
    </row>
    <row r="45" spans="1:4" ht="16" customHeight="1" x14ac:dyDescent="0.35">
      <c r="A45" s="301" t="s">
        <v>2</v>
      </c>
      <c r="B45" s="301"/>
      <c r="C45" s="301"/>
      <c r="D45" s="301"/>
    </row>
    <row r="46" spans="1:4" ht="16" customHeight="1" x14ac:dyDescent="0.35">
      <c r="A46" s="282"/>
      <c r="B46" s="282"/>
      <c r="C46" s="282"/>
      <c r="D46" s="282"/>
    </row>
    <row r="47" spans="1:4" ht="16" customHeight="1" x14ac:dyDescent="0.35">
      <c r="A47" s="306" t="s">
        <v>75</v>
      </c>
      <c r="B47" s="306"/>
      <c r="C47" s="306"/>
      <c r="D47" s="306"/>
    </row>
    <row r="48" spans="1:4" ht="16" customHeight="1" x14ac:dyDescent="0.35">
      <c r="A48" s="33"/>
      <c r="B48" s="39"/>
      <c r="C48" s="39"/>
      <c r="D48" s="39"/>
    </row>
    <row r="49" spans="1:6" ht="16" customHeight="1" x14ac:dyDescent="0.35">
      <c r="A49" s="33"/>
      <c r="B49" s="39"/>
      <c r="C49" s="39"/>
      <c r="D49" s="39"/>
    </row>
    <row r="50" spans="1:6" ht="16" customHeight="1" x14ac:dyDescent="0.35">
      <c r="A50" s="217" t="s">
        <v>200</v>
      </c>
      <c r="B50" s="39"/>
      <c r="C50" s="39"/>
      <c r="D50" s="2">
        <f>ROUND((D33+D40),0)</f>
        <v>0</v>
      </c>
    </row>
    <row r="51" spans="1:6" ht="16" customHeight="1" x14ac:dyDescent="0.35">
      <c r="A51" s="295"/>
      <c r="B51" s="39"/>
      <c r="C51" s="39"/>
      <c r="D51" s="39"/>
    </row>
    <row r="52" spans="1:6" ht="16" customHeight="1" x14ac:dyDescent="0.35">
      <c r="A52" s="273" t="s">
        <v>201</v>
      </c>
      <c r="B52" s="39"/>
      <c r="C52" s="39"/>
      <c r="D52" s="46">
        <f>'CF Worksheet'!C9+'CF Worksheet'!C13</f>
        <v>0</v>
      </c>
    </row>
    <row r="53" spans="1:6" ht="16" customHeight="1" x14ac:dyDescent="0.35">
      <c r="A53" s="273"/>
      <c r="B53" s="39"/>
      <c r="C53" s="39"/>
      <c r="D53" s="39"/>
    </row>
    <row r="54" spans="1:6" ht="16" customHeight="1" x14ac:dyDescent="0.5">
      <c r="A54" s="273" t="s">
        <v>202</v>
      </c>
      <c r="B54" s="39"/>
      <c r="C54" s="39"/>
      <c r="D54" s="49">
        <f>ROUND((D50+D52),0)</f>
        <v>0</v>
      </c>
    </row>
    <row r="55" spans="1:6" ht="16" customHeight="1" x14ac:dyDescent="0.35">
      <c r="A55" s="33"/>
      <c r="B55" s="33"/>
      <c r="C55" s="33"/>
      <c r="D55" s="33"/>
    </row>
    <row r="56" spans="1:6" ht="16" customHeight="1" x14ac:dyDescent="0.35">
      <c r="A56" s="32"/>
      <c r="B56" s="32"/>
      <c r="C56" s="32"/>
      <c r="D56" s="32"/>
    </row>
    <row r="57" spans="1:6" ht="16" customHeight="1" x14ac:dyDescent="0.35">
      <c r="A57" s="205" t="s">
        <v>119</v>
      </c>
      <c r="B57" s="33"/>
      <c r="C57" s="33"/>
      <c r="D57" s="33"/>
    </row>
    <row r="58" spans="1:6" ht="16" customHeight="1" x14ac:dyDescent="0.35">
      <c r="A58" s="38"/>
      <c r="B58" s="33"/>
      <c r="C58" s="33"/>
      <c r="D58" s="33"/>
      <c r="F58" s="46"/>
    </row>
    <row r="59" spans="1:6" ht="16" customHeight="1" x14ac:dyDescent="0.35">
      <c r="A59" s="36" t="s">
        <v>120</v>
      </c>
      <c r="B59" s="33"/>
      <c r="C59" s="33"/>
      <c r="D59" s="2">
        <f>'CF Worksheet'!I42</f>
        <v>0</v>
      </c>
    </row>
    <row r="60" spans="1:6" ht="16" customHeight="1" x14ac:dyDescent="0.35">
      <c r="A60" s="100" t="s">
        <v>121</v>
      </c>
      <c r="B60" s="33"/>
      <c r="C60" s="33"/>
      <c r="D60" s="2">
        <f>'CF Worksheet'!C21</f>
        <v>0</v>
      </c>
    </row>
    <row r="61" spans="1:6" ht="16" customHeight="1" x14ac:dyDescent="0.35">
      <c r="A61" s="100"/>
      <c r="B61" s="33"/>
      <c r="C61" s="33"/>
      <c r="D61" s="2"/>
    </row>
    <row r="62" spans="1:6" ht="16" customHeight="1" x14ac:dyDescent="0.35">
      <c r="A62" s="36" t="s">
        <v>122</v>
      </c>
      <c r="B62" s="33"/>
      <c r="C62" s="33"/>
      <c r="D62" s="2"/>
    </row>
    <row r="63" spans="1:6" ht="16" customHeight="1" x14ac:dyDescent="0.35">
      <c r="A63" s="100" t="s">
        <v>20</v>
      </c>
      <c r="B63" s="33"/>
      <c r="C63" s="33"/>
      <c r="D63" s="2">
        <f>'CF Worksheet'!B20</f>
        <v>0</v>
      </c>
    </row>
    <row r="64" spans="1:6" ht="16" customHeight="1" x14ac:dyDescent="0.35">
      <c r="A64" s="284" t="s">
        <v>123</v>
      </c>
      <c r="B64" s="33"/>
      <c r="C64" s="33"/>
      <c r="D64" s="45">
        <v>0</v>
      </c>
    </row>
    <row r="65" spans="1:4" ht="16" customHeight="1" x14ac:dyDescent="0.35">
      <c r="A65" s="100"/>
      <c r="B65" s="33"/>
      <c r="C65" s="33"/>
      <c r="D65" s="2"/>
    </row>
    <row r="66" spans="1:4" ht="16" customHeight="1" x14ac:dyDescent="0.35">
      <c r="A66" s="177" t="s">
        <v>203</v>
      </c>
      <c r="B66" s="177"/>
      <c r="C66" s="177"/>
      <c r="D66" s="177"/>
    </row>
    <row r="67" spans="1:4" s="57" customFormat="1" ht="16" customHeight="1" x14ac:dyDescent="0.35">
      <c r="A67" s="177" t="s">
        <v>204</v>
      </c>
      <c r="B67" s="177"/>
      <c r="C67" s="177"/>
      <c r="D67" s="177"/>
    </row>
    <row r="68" spans="1:4" s="57" customFormat="1" ht="16" customHeight="1" x14ac:dyDescent="0.35">
      <c r="A68" s="177"/>
      <c r="B68" s="177"/>
      <c r="C68" s="177"/>
      <c r="D68" s="177"/>
    </row>
    <row r="69" spans="1:4" s="57" customFormat="1" ht="16" customHeight="1" x14ac:dyDescent="0.35">
      <c r="A69" s="168" t="s">
        <v>7</v>
      </c>
      <c r="B69" s="177"/>
      <c r="C69" s="177"/>
      <c r="D69" s="177"/>
    </row>
    <row r="70" spans="1:4" ht="16" customHeight="1" x14ac:dyDescent="0.35">
      <c r="A70" s="294" t="s">
        <v>197</v>
      </c>
      <c r="B70" s="177"/>
      <c r="C70" s="177"/>
      <c r="D70" s="177"/>
    </row>
    <row r="71" spans="1:4" ht="16" customHeight="1" x14ac:dyDescent="0.35">
      <c r="A71" s="294" t="s">
        <v>8</v>
      </c>
      <c r="B71" s="177"/>
      <c r="C71" s="177"/>
      <c r="D71" s="177"/>
    </row>
    <row r="72" spans="1:4" ht="16" customHeight="1" x14ac:dyDescent="0.35">
      <c r="A72" s="294" t="s">
        <v>9</v>
      </c>
      <c r="B72" s="177"/>
      <c r="C72" s="177"/>
      <c r="D72" s="177"/>
    </row>
    <row r="73" spans="1:4" ht="16.149999999999999" customHeight="1" x14ac:dyDescent="0.35">
      <c r="A73" s="294" t="s">
        <v>198</v>
      </c>
      <c r="B73" s="177"/>
      <c r="C73" s="177"/>
      <c r="D73" s="296"/>
    </row>
    <row r="74" spans="1:4" ht="16.149999999999999" customHeight="1" x14ac:dyDescent="0.35">
      <c r="A74" s="297" t="s">
        <v>205</v>
      </c>
      <c r="B74" s="297"/>
      <c r="C74" s="297"/>
      <c r="D74" s="297"/>
    </row>
    <row r="75" spans="1:4" ht="16.149999999999999" customHeight="1" x14ac:dyDescent="0.35"/>
    <row r="76" spans="1:4" ht="16.149999999999999" customHeight="1" x14ac:dyDescent="0.35"/>
    <row r="77" spans="1:4" ht="16.149999999999999" customHeight="1" x14ac:dyDescent="0.35"/>
    <row r="78" spans="1:4" ht="16.149999999999999" customHeight="1" x14ac:dyDescent="0.35"/>
    <row r="79" spans="1:4" ht="16.149999999999999" customHeight="1" x14ac:dyDescent="0.35"/>
    <row r="80" spans="1:4" ht="16.149999999999999" customHeight="1" x14ac:dyDescent="0.35"/>
    <row r="81" ht="16.149999999999999" customHeight="1" x14ac:dyDescent="0.35"/>
    <row r="82" ht="16.149999999999999" customHeight="1" x14ac:dyDescent="0.35"/>
    <row r="83" ht="16.149999999999999" customHeight="1" x14ac:dyDescent="0.35"/>
    <row r="84" ht="16.149999999999999" customHeight="1" x14ac:dyDescent="0.35"/>
    <row r="85" ht="16.149999999999999" customHeight="1" x14ac:dyDescent="0.35"/>
    <row r="86" ht="16.149999999999999" customHeight="1" x14ac:dyDescent="0.35"/>
    <row r="87" ht="16.149999999999999" customHeight="1" x14ac:dyDescent="0.35"/>
    <row r="88" ht="16.149999999999999" customHeight="1" x14ac:dyDescent="0.35"/>
    <row r="89" ht="16.149999999999999" customHeight="1" x14ac:dyDescent="0.35"/>
    <row r="90" ht="16.149999999999999" customHeight="1" x14ac:dyDescent="0.35"/>
    <row r="91" ht="16.149999999999999" customHeight="1" x14ac:dyDescent="0.35"/>
    <row r="92" ht="16.149999999999999" customHeight="1" x14ac:dyDescent="0.35"/>
    <row r="93" ht="16.149999999999999" customHeight="1" x14ac:dyDescent="0.35"/>
    <row r="94" ht="16.149999999999999" customHeight="1" x14ac:dyDescent="0.35"/>
    <row r="95" ht="16.149999999999999" customHeight="1" x14ac:dyDescent="0.35"/>
    <row r="96" ht="16.149999999999999" customHeight="1" x14ac:dyDescent="0.35"/>
    <row r="97" ht="16.149999999999999" customHeight="1" x14ac:dyDescent="0.35"/>
    <row r="98" ht="16.149999999999999" customHeight="1" x14ac:dyDescent="0.35"/>
    <row r="99" ht="16.149999999999999" customHeight="1" x14ac:dyDescent="0.35"/>
    <row r="100" ht="16.149999999999999" customHeight="1" x14ac:dyDescent="0.35"/>
    <row r="101" ht="16.149999999999999" customHeight="1" x14ac:dyDescent="0.35"/>
    <row r="102" ht="16.149999999999999" customHeight="1" x14ac:dyDescent="0.35"/>
    <row r="103" ht="16.149999999999999" customHeight="1" x14ac:dyDescent="0.35"/>
    <row r="104" ht="16.149999999999999" customHeight="1" x14ac:dyDescent="0.35"/>
    <row r="105" ht="16.149999999999999" customHeight="1" x14ac:dyDescent="0.35"/>
    <row r="106" ht="16.149999999999999" customHeight="1" x14ac:dyDescent="0.35"/>
    <row r="107" ht="16.149999999999999" customHeight="1" x14ac:dyDescent="0.35"/>
    <row r="108" ht="16.149999999999999" customHeight="1" x14ac:dyDescent="0.35"/>
    <row r="109" ht="16.149999999999999" customHeight="1" x14ac:dyDescent="0.35"/>
    <row r="110" ht="16.149999999999999" customHeight="1" x14ac:dyDescent="0.35"/>
    <row r="111" ht="16.149999999999999" customHeight="1" x14ac:dyDescent="0.35"/>
    <row r="112" ht="16.149999999999999" customHeight="1" x14ac:dyDescent="0.35"/>
    <row r="113" ht="16.149999999999999" customHeight="1" x14ac:dyDescent="0.35"/>
    <row r="114" ht="16.149999999999999" customHeight="1" x14ac:dyDescent="0.35"/>
    <row r="115" ht="16.149999999999999" customHeight="1" x14ac:dyDescent="0.35"/>
    <row r="116" ht="16.149999999999999" customHeight="1" x14ac:dyDescent="0.35"/>
    <row r="117" ht="16.149999999999999" customHeight="1" x14ac:dyDescent="0.35"/>
    <row r="118" ht="16.149999999999999" customHeight="1" x14ac:dyDescent="0.35"/>
    <row r="119" ht="16.149999999999999" customHeight="1" x14ac:dyDescent="0.35"/>
    <row r="120" ht="16.149999999999999" customHeight="1" x14ac:dyDescent="0.35"/>
    <row r="121" ht="16.149999999999999" customHeight="1" x14ac:dyDescent="0.35"/>
    <row r="122" ht="16.149999999999999" customHeight="1" x14ac:dyDescent="0.35"/>
    <row r="123" ht="16.149999999999999" customHeight="1" x14ac:dyDescent="0.35"/>
    <row r="124" ht="16.149999999999999" customHeight="1" x14ac:dyDescent="0.35"/>
    <row r="125" ht="16.149999999999999" customHeight="1" x14ac:dyDescent="0.35"/>
    <row r="126" ht="16.149999999999999" customHeight="1" x14ac:dyDescent="0.35"/>
    <row r="127" ht="16.149999999999999" customHeight="1" x14ac:dyDescent="0.35"/>
    <row r="128" ht="16.149999999999999" customHeight="1" x14ac:dyDescent="0.35"/>
    <row r="129" ht="16.149999999999999" customHeight="1" x14ac:dyDescent="0.35"/>
    <row r="130" ht="16.149999999999999" customHeight="1" x14ac:dyDescent="0.35"/>
    <row r="131" ht="16.149999999999999" customHeight="1" x14ac:dyDescent="0.35"/>
    <row r="132" ht="16.149999999999999" customHeight="1" x14ac:dyDescent="0.35"/>
    <row r="133" ht="16.149999999999999" customHeight="1" x14ac:dyDescent="0.35"/>
    <row r="134" ht="16.149999999999999" customHeight="1" x14ac:dyDescent="0.35"/>
    <row r="135" ht="16.149999999999999" customHeight="1" x14ac:dyDescent="0.35"/>
    <row r="136" ht="16.149999999999999" customHeight="1" x14ac:dyDescent="0.35"/>
    <row r="137" ht="16.149999999999999" customHeight="1" x14ac:dyDescent="0.35"/>
    <row r="138" ht="16.149999999999999" customHeight="1" x14ac:dyDescent="0.35"/>
    <row r="139" ht="16.149999999999999" customHeight="1" x14ac:dyDescent="0.35"/>
    <row r="140" ht="16.149999999999999" customHeight="1" x14ac:dyDescent="0.35"/>
    <row r="141" ht="16.149999999999999" customHeight="1" x14ac:dyDescent="0.35"/>
    <row r="142" ht="16.149999999999999" customHeight="1" x14ac:dyDescent="0.35"/>
    <row r="143" ht="16.149999999999999" customHeight="1" x14ac:dyDescent="0.35"/>
    <row r="144" ht="16.149999999999999" customHeight="1" x14ac:dyDescent="0.35"/>
    <row r="145" ht="16.149999999999999" customHeight="1" x14ac:dyDescent="0.35"/>
    <row r="146" ht="16.149999999999999" customHeight="1" x14ac:dyDescent="0.35"/>
    <row r="147" ht="16.149999999999999" customHeight="1" x14ac:dyDescent="0.35"/>
    <row r="148" ht="16.149999999999999" customHeight="1" x14ac:dyDescent="0.35"/>
    <row r="149" ht="16.149999999999999" customHeight="1" x14ac:dyDescent="0.35"/>
    <row r="150" ht="16.149999999999999" customHeight="1" x14ac:dyDescent="0.35"/>
    <row r="151" ht="16.149999999999999" customHeight="1" x14ac:dyDescent="0.35"/>
    <row r="152" ht="16.149999999999999" customHeight="1" x14ac:dyDescent="0.35"/>
    <row r="153" ht="16.149999999999999" customHeight="1" x14ac:dyDescent="0.35"/>
    <row r="154" ht="16.149999999999999" customHeight="1" x14ac:dyDescent="0.35"/>
    <row r="155" ht="16.149999999999999" customHeight="1" x14ac:dyDescent="0.35"/>
    <row r="156" ht="16.149999999999999" customHeight="1" x14ac:dyDescent="0.35"/>
    <row r="157" ht="16.149999999999999" customHeight="1" x14ac:dyDescent="0.35"/>
    <row r="158" ht="16.149999999999999" customHeight="1" x14ac:dyDescent="0.35"/>
    <row r="159" ht="16.149999999999999" customHeight="1" x14ac:dyDescent="0.35"/>
    <row r="160" ht="16.149999999999999" customHeight="1" x14ac:dyDescent="0.35"/>
    <row r="161" ht="16.149999999999999" customHeight="1" x14ac:dyDescent="0.35"/>
    <row r="162" ht="16.149999999999999" customHeight="1" x14ac:dyDescent="0.35"/>
    <row r="163" ht="16.149999999999999" customHeight="1" x14ac:dyDescent="0.35"/>
    <row r="164" ht="16.149999999999999" customHeight="1" x14ac:dyDescent="0.35"/>
    <row r="165" ht="16.149999999999999" customHeight="1" x14ac:dyDescent="0.35"/>
    <row r="166" ht="16.149999999999999" customHeight="1" x14ac:dyDescent="0.35"/>
    <row r="167" ht="16.149999999999999" customHeight="1" x14ac:dyDescent="0.35"/>
    <row r="168" ht="16.149999999999999" customHeight="1" x14ac:dyDescent="0.35"/>
    <row r="169" ht="16.149999999999999" customHeight="1" x14ac:dyDescent="0.35"/>
    <row r="170" ht="16.149999999999999" customHeight="1" x14ac:dyDescent="0.35"/>
    <row r="171" ht="16.149999999999999" customHeight="1" x14ac:dyDescent="0.35"/>
    <row r="172" ht="16.149999999999999" customHeight="1" x14ac:dyDescent="0.35"/>
    <row r="173" ht="16.149999999999999" customHeight="1" x14ac:dyDescent="0.35"/>
    <row r="174" ht="16.149999999999999" customHeight="1" x14ac:dyDescent="0.35"/>
    <row r="175" ht="16.149999999999999" customHeight="1" x14ac:dyDescent="0.35"/>
    <row r="176" ht="16.149999999999999" customHeight="1" x14ac:dyDescent="0.35"/>
    <row r="177" ht="16.149999999999999" customHeight="1" x14ac:dyDescent="0.35"/>
    <row r="178" ht="16.149999999999999" customHeight="1" x14ac:dyDescent="0.35"/>
    <row r="179" ht="16.149999999999999" customHeight="1" x14ac:dyDescent="0.35"/>
    <row r="180" ht="16.149999999999999" customHeight="1" x14ac:dyDescent="0.35"/>
    <row r="181" ht="16.149999999999999" customHeight="1" x14ac:dyDescent="0.35"/>
    <row r="182" ht="16.149999999999999" customHeight="1" x14ac:dyDescent="0.35"/>
    <row r="183" ht="16.149999999999999" customHeight="1" x14ac:dyDescent="0.35"/>
    <row r="184" ht="16.149999999999999" customHeight="1" x14ac:dyDescent="0.35"/>
    <row r="185" ht="16.149999999999999" customHeight="1" x14ac:dyDescent="0.35"/>
    <row r="186" ht="16.149999999999999" customHeight="1" x14ac:dyDescent="0.35"/>
    <row r="187" ht="16.149999999999999" customHeight="1" x14ac:dyDescent="0.35"/>
    <row r="188" ht="16.149999999999999" customHeight="1" x14ac:dyDescent="0.35"/>
    <row r="189" ht="16.149999999999999" customHeight="1" x14ac:dyDescent="0.35"/>
    <row r="190" ht="16.149999999999999" customHeight="1" x14ac:dyDescent="0.35"/>
    <row r="191" ht="16.149999999999999" customHeight="1" x14ac:dyDescent="0.35"/>
    <row r="192" ht="16.149999999999999" customHeight="1" x14ac:dyDescent="0.35"/>
    <row r="193" ht="16.149999999999999" customHeight="1" x14ac:dyDescent="0.35"/>
    <row r="194" ht="16.149999999999999" customHeight="1" x14ac:dyDescent="0.35"/>
    <row r="195" ht="16.149999999999999" customHeight="1" x14ac:dyDescent="0.35"/>
    <row r="196" ht="16.149999999999999" customHeight="1" x14ac:dyDescent="0.35"/>
    <row r="197" ht="16.149999999999999" customHeight="1" x14ac:dyDescent="0.35"/>
    <row r="198" ht="16.149999999999999" customHeight="1" x14ac:dyDescent="0.35"/>
    <row r="199" ht="16.149999999999999" customHeight="1" x14ac:dyDescent="0.35"/>
    <row r="200" ht="16.149999999999999" customHeight="1" x14ac:dyDescent="0.35"/>
    <row r="201" ht="16.149999999999999" customHeight="1" x14ac:dyDescent="0.35"/>
    <row r="202" ht="16.149999999999999" customHeight="1" x14ac:dyDescent="0.35"/>
    <row r="203" ht="16.149999999999999" customHeight="1" x14ac:dyDescent="0.35"/>
    <row r="204" ht="16.149999999999999" customHeight="1" x14ac:dyDescent="0.35"/>
    <row r="205" ht="16.149999999999999" customHeight="1" x14ac:dyDescent="0.35"/>
    <row r="206" ht="16.149999999999999" customHeight="1" x14ac:dyDescent="0.35"/>
    <row r="207" ht="16.149999999999999" customHeight="1" x14ac:dyDescent="0.35"/>
    <row r="208" ht="16.149999999999999" customHeight="1" x14ac:dyDescent="0.35"/>
    <row r="209" ht="16.149999999999999" customHeight="1" x14ac:dyDescent="0.35"/>
    <row r="210" ht="16.149999999999999" customHeight="1" x14ac:dyDescent="0.35"/>
    <row r="211" ht="16.149999999999999" customHeight="1" x14ac:dyDescent="0.35"/>
    <row r="212" ht="16.149999999999999" customHeight="1" x14ac:dyDescent="0.35"/>
    <row r="213" ht="16.149999999999999" customHeight="1" x14ac:dyDescent="0.35"/>
    <row r="214" ht="16.149999999999999" customHeight="1" x14ac:dyDescent="0.35"/>
    <row r="215" ht="16.149999999999999" customHeight="1" x14ac:dyDescent="0.35"/>
    <row r="216" ht="16.149999999999999" customHeight="1" x14ac:dyDescent="0.35"/>
    <row r="217" ht="16.149999999999999" customHeight="1" x14ac:dyDescent="0.35"/>
    <row r="218" ht="16.149999999999999" customHeight="1" x14ac:dyDescent="0.35"/>
    <row r="219" ht="16.149999999999999" customHeight="1" x14ac:dyDescent="0.35"/>
    <row r="220" ht="16.149999999999999" customHeight="1" x14ac:dyDescent="0.35"/>
    <row r="221" ht="16.149999999999999" customHeight="1" x14ac:dyDescent="0.35"/>
    <row r="222" ht="16.149999999999999" customHeight="1" x14ac:dyDescent="0.35"/>
    <row r="223" ht="16.149999999999999" customHeight="1" x14ac:dyDescent="0.35"/>
    <row r="224" ht="16.149999999999999" customHeight="1" x14ac:dyDescent="0.35"/>
    <row r="225" ht="16.149999999999999" customHeight="1" x14ac:dyDescent="0.35"/>
    <row r="226" ht="16.149999999999999" customHeight="1" x14ac:dyDescent="0.35"/>
    <row r="227" ht="16.149999999999999" customHeight="1" x14ac:dyDescent="0.35"/>
    <row r="228" ht="16.149999999999999" customHeight="1" x14ac:dyDescent="0.35"/>
    <row r="229" ht="16.149999999999999" customHeight="1" x14ac:dyDescent="0.35"/>
    <row r="230" ht="16.149999999999999" customHeight="1" x14ac:dyDescent="0.35"/>
    <row r="231" ht="16.149999999999999" customHeight="1" x14ac:dyDescent="0.35"/>
    <row r="232" ht="16.149999999999999" customHeight="1" x14ac:dyDescent="0.35"/>
    <row r="233" ht="16.149999999999999" customHeight="1" x14ac:dyDescent="0.35"/>
    <row r="234" ht="16.149999999999999" customHeight="1" x14ac:dyDescent="0.35"/>
    <row r="235" ht="16.149999999999999" customHeight="1" x14ac:dyDescent="0.35"/>
    <row r="236" ht="16.149999999999999" customHeight="1" x14ac:dyDescent="0.35"/>
  </sheetData>
  <mergeCells count="8">
    <mergeCell ref="A47:D47"/>
    <mergeCell ref="A45:D45"/>
    <mergeCell ref="A1:D1"/>
    <mergeCell ref="A42:D42"/>
    <mergeCell ref="A3:D3"/>
    <mergeCell ref="A6:D6"/>
    <mergeCell ref="A4:D4"/>
    <mergeCell ref="A44:D44"/>
  </mergeCells>
  <phoneticPr fontId="0" type="noConversion"/>
  <printOptions horizontalCentered="1"/>
  <pageMargins left="1" right="1" top="0.5" bottom="0.5" header="0.5" footer="0.5"/>
  <pageSetup firstPageNumber="9" orientation="portrait" useFirstPageNumber="1"/>
  <headerFooter alignWithMargins="0">
    <oddFooter>&amp;R&amp;"Times New Roman,Bold Italic"The accompanying notes are an integral part of these financial statements.&amp;"Times New Roman,Italic"
&amp;"Times New Roman,Regular"&amp;P</oddFooter>
  </headerFooter>
  <rowBreaks count="1" manualBreakCount="1">
    <brk id="43" max="104857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="75" zoomScaleNormal="75" zoomScaleSheetLayoutView="75" workbookViewId="0">
      <pane xSplit="1" ySplit="7" topLeftCell="B8" activePane="bottomRight" state="frozen"/>
      <selection sqref="A1:IV65536"/>
      <selection pane="topRight" sqref="A1:IV65536"/>
      <selection pane="bottomLeft" sqref="A1:IV65536"/>
      <selection pane="bottomRight" activeCell="A10" sqref="A10:XFD10"/>
    </sheetView>
  </sheetViews>
  <sheetFormatPr defaultColWidth="9" defaultRowHeight="15.5" x14ac:dyDescent="0.35"/>
  <cols>
    <col min="1" max="1" width="32.33203125" style="9" customWidth="1"/>
    <col min="2" max="2" width="14.08203125" style="9" customWidth="1"/>
    <col min="3" max="4" width="15.08203125" style="9" customWidth="1"/>
    <col min="5" max="5" width="14.75" style="9" customWidth="1"/>
    <col min="6" max="6" width="13.25" style="9" customWidth="1"/>
    <col min="7" max="7" width="3.83203125" style="9" customWidth="1"/>
    <col min="8" max="8" width="14" style="9" customWidth="1"/>
    <col min="9" max="9" width="12.08203125" style="9" customWidth="1"/>
    <col min="10" max="10" width="13.25" style="9" customWidth="1"/>
    <col min="11" max="11" width="10.5" style="9" customWidth="1"/>
    <col min="12" max="12" width="9" style="9" customWidth="1"/>
    <col min="13" max="16384" width="9" style="9"/>
  </cols>
  <sheetData>
    <row r="1" spans="1:10" x14ac:dyDescent="0.35">
      <c r="A1" s="55" t="str">
        <f>'Cash Flow'!A1</f>
        <v>XYZ MASTER FUND, LTD.</v>
      </c>
    </row>
    <row r="2" spans="1:10" x14ac:dyDescent="0.35">
      <c r="A2" s="54" t="s">
        <v>124</v>
      </c>
    </row>
    <row r="3" spans="1:10" x14ac:dyDescent="0.35">
      <c r="A3" s="27" t="str">
        <f>'Schedule of Invst'!A6:H6</f>
        <v>12/31/20XX</v>
      </c>
    </row>
    <row r="5" spans="1:10" x14ac:dyDescent="0.35">
      <c r="B5" s="14"/>
      <c r="C5" s="14"/>
      <c r="D5" s="14"/>
      <c r="E5" s="14"/>
      <c r="F5" s="14"/>
      <c r="G5" s="14"/>
      <c r="H5" s="14"/>
    </row>
    <row r="6" spans="1:10" x14ac:dyDescent="0.35">
      <c r="B6" s="14"/>
      <c r="C6" s="14"/>
      <c r="D6" s="14"/>
      <c r="E6" s="14"/>
      <c r="F6" s="14"/>
      <c r="G6" s="14"/>
      <c r="H6" s="14"/>
    </row>
    <row r="7" spans="1:10" s="12" customFormat="1" x14ac:dyDescent="0.35">
      <c r="B7" s="56" t="str">
        <f>+A3</f>
        <v>12/31/20XX</v>
      </c>
      <c r="C7" s="285" t="s">
        <v>3</v>
      </c>
      <c r="D7" s="15" t="s">
        <v>125</v>
      </c>
      <c r="E7" s="10" t="s">
        <v>126</v>
      </c>
      <c r="F7" s="10" t="s">
        <v>127</v>
      </c>
      <c r="G7" s="10"/>
      <c r="H7" s="10" t="s">
        <v>128</v>
      </c>
      <c r="I7" s="10" t="s">
        <v>129</v>
      </c>
    </row>
    <row r="8" spans="1:10" x14ac:dyDescent="0.35">
      <c r="A8" s="9" t="str">
        <f>'Stmt of Assets and Liabilities'!A10</f>
        <v>Investments in securities, at fair value</v>
      </c>
      <c r="B8" s="48">
        <f>'Stmt of Assets and Liabilities'!B11</f>
        <v>0</v>
      </c>
      <c r="C8" s="63">
        <v>0</v>
      </c>
      <c r="D8" s="24">
        <f>ROUND((+C8-B8),0)</f>
        <v>0</v>
      </c>
      <c r="E8" s="17"/>
      <c r="F8" s="14">
        <f>+D8</f>
        <v>0</v>
      </c>
      <c r="G8" s="14"/>
      <c r="H8" s="14"/>
      <c r="J8" s="9" t="s">
        <v>130</v>
      </c>
    </row>
    <row r="9" spans="1:10" x14ac:dyDescent="0.35">
      <c r="A9" s="177" t="s">
        <v>199</v>
      </c>
      <c r="B9" s="48">
        <f>'Stmt of Assets and Liabilities'!B12+'Stmt of Assets and Liabilities'!B13+'Stmt of Assets and Liabilities'!B14+'Stmt of Assets and Liabilities'!B15+'Stmt of Assets and Liabilities'!B16</f>
        <v>0</v>
      </c>
      <c r="C9" s="63">
        <v>0</v>
      </c>
      <c r="D9" s="24">
        <f t="shared" ref="D9:D14" si="0">ROUND((+C9-B9),0)</f>
        <v>0</v>
      </c>
      <c r="E9" s="14">
        <f>+D9</f>
        <v>0</v>
      </c>
      <c r="H9" s="14"/>
    </row>
    <row r="10" spans="1:10" x14ac:dyDescent="0.35">
      <c r="A10" s="9" t="str">
        <f>'Stmt of Assets and Liabilities'!A17</f>
        <v>Receivable for investments sold</v>
      </c>
      <c r="B10" s="48">
        <f>'Stmt of Assets and Liabilities'!B17</f>
        <v>0</v>
      </c>
      <c r="C10" s="63">
        <v>0</v>
      </c>
      <c r="D10" s="24">
        <f t="shared" si="0"/>
        <v>0</v>
      </c>
      <c r="E10" s="14"/>
      <c r="F10" s="14">
        <f t="shared" ref="F10:F14" si="1">+D10</f>
        <v>0</v>
      </c>
      <c r="G10" s="14"/>
      <c r="H10" s="14"/>
    </row>
    <row r="11" spans="1:10" x14ac:dyDescent="0.35">
      <c r="A11" s="9" t="str">
        <f>'Stmt of Assets and Liabilities'!A18</f>
        <v>Interest and dividends receivable</v>
      </c>
      <c r="B11" s="48">
        <f>+'Stmt of Assets and Liabilities'!B18</f>
        <v>0</v>
      </c>
      <c r="C11" s="63">
        <v>0</v>
      </c>
      <c r="D11" s="24">
        <f t="shared" si="0"/>
        <v>0</v>
      </c>
      <c r="E11" s="17"/>
      <c r="F11" s="14">
        <f t="shared" si="1"/>
        <v>0</v>
      </c>
      <c r="G11" s="14"/>
      <c r="H11" s="14"/>
    </row>
    <row r="12" spans="1:10" x14ac:dyDescent="0.35">
      <c r="A12" s="9" t="str">
        <f>'Stmt of Assets and Liabilities'!A19</f>
        <v>Net unrealized gain on forward currency contracts</v>
      </c>
      <c r="B12" s="48">
        <f>+'Stmt of Assets and Liabilities'!B19</f>
        <v>0</v>
      </c>
      <c r="C12" s="63">
        <v>0</v>
      </c>
      <c r="D12" s="24">
        <f t="shared" si="0"/>
        <v>0</v>
      </c>
      <c r="E12" s="17"/>
      <c r="F12" s="14">
        <f t="shared" si="1"/>
        <v>0</v>
      </c>
      <c r="G12" s="14"/>
      <c r="H12" s="14"/>
    </row>
    <row r="13" spans="1:10" x14ac:dyDescent="0.35">
      <c r="A13" s="9" t="str">
        <f>'Stmt of Assets and Liabilities'!A20</f>
        <v>Net unrealized gain on futures contracts</v>
      </c>
      <c r="B13" s="48">
        <f>+'Stmt of Assets and Liabilities'!B20</f>
        <v>0</v>
      </c>
      <c r="C13" s="63">
        <v>0</v>
      </c>
      <c r="D13" s="24">
        <f t="shared" si="0"/>
        <v>0</v>
      </c>
      <c r="E13" s="9">
        <f>+D13</f>
        <v>0</v>
      </c>
      <c r="F13" s="14">
        <f t="shared" si="1"/>
        <v>0</v>
      </c>
      <c r="G13" s="14"/>
      <c r="H13" s="14"/>
    </row>
    <row r="14" spans="1:10" x14ac:dyDescent="0.35">
      <c r="A14" s="9" t="str">
        <f>'Stmt of Assets and Liabilities'!A21</f>
        <v>Other assets</v>
      </c>
      <c r="B14" s="48">
        <f>+'Stmt of Assets and Liabilities'!B21</f>
        <v>0</v>
      </c>
      <c r="C14" s="63">
        <v>0</v>
      </c>
      <c r="D14" s="24">
        <f t="shared" si="0"/>
        <v>0</v>
      </c>
      <c r="F14" s="14">
        <f t="shared" si="1"/>
        <v>0</v>
      </c>
      <c r="G14" s="14"/>
      <c r="H14" s="14"/>
    </row>
    <row r="15" spans="1:10" s="57" customFormat="1" x14ac:dyDescent="0.35">
      <c r="B15" s="58"/>
      <c r="C15" s="65"/>
      <c r="D15" s="59"/>
      <c r="E15" s="60"/>
      <c r="F15" s="60"/>
      <c r="G15" s="60"/>
      <c r="H15" s="60"/>
    </row>
    <row r="16" spans="1:10" x14ac:dyDescent="0.35">
      <c r="B16" s="20">
        <f>ROUND(SUM(B8:B13),0)</f>
        <v>0</v>
      </c>
      <c r="C16" s="20">
        <f>ROUND(SUM(C8:C13),0)</f>
        <v>0</v>
      </c>
      <c r="D16" s="20">
        <f>ROUND(SUM(D8:D13),0)</f>
        <v>0</v>
      </c>
      <c r="E16" s="19"/>
      <c r="F16" s="14"/>
      <c r="G16" s="14"/>
      <c r="H16" s="14"/>
    </row>
    <row r="17" spans="1:10" x14ac:dyDescent="0.35">
      <c r="B17" s="14"/>
      <c r="C17" s="62"/>
      <c r="D17" s="14"/>
      <c r="E17" s="14"/>
      <c r="F17" s="14"/>
      <c r="G17" s="14"/>
      <c r="H17" s="14"/>
    </row>
    <row r="18" spans="1:10" x14ac:dyDescent="0.35">
      <c r="A18" s="9" t="str">
        <f>'Stmt of Assets and Liabilities'!A26</f>
        <v>Securities sold short, at fair value</v>
      </c>
      <c r="B18" s="9">
        <f>'Stmt of Assets and Liabilities'!B27</f>
        <v>0</v>
      </c>
      <c r="C18" s="64">
        <v>0</v>
      </c>
      <c r="D18" s="14">
        <f>ROUND((+B18-C18),0)</f>
        <v>0</v>
      </c>
      <c r="E18" s="14"/>
      <c r="F18" s="14">
        <f>+D18</f>
        <v>0</v>
      </c>
      <c r="G18" s="14"/>
      <c r="H18" s="14"/>
    </row>
    <row r="19" spans="1:10" x14ac:dyDescent="0.35">
      <c r="A19" s="9" t="str">
        <f>'Stmt of Assets and Liabilities'!A28</f>
        <v>Payable for investments purchased</v>
      </c>
      <c r="B19" s="9">
        <f>'Stmt of Assets and Liabilities'!B28</f>
        <v>0</v>
      </c>
      <c r="C19" s="64">
        <v>0</v>
      </c>
      <c r="D19" s="14">
        <f t="shared" ref="D19:D26" si="2">ROUND((+B19-C19),0)</f>
        <v>0</v>
      </c>
      <c r="F19" s="14">
        <f>+D19</f>
        <v>0</v>
      </c>
      <c r="G19" s="14"/>
      <c r="H19" s="14"/>
    </row>
    <row r="20" spans="1:10" x14ac:dyDescent="0.35">
      <c r="A20" s="9" t="str">
        <f>'Stmt of Assets and Liabilities'!A29</f>
        <v>Redemption payable</v>
      </c>
      <c r="B20" s="9">
        <f>'Stmt of Assets and Liabilities'!B29</f>
        <v>0</v>
      </c>
      <c r="C20" s="64">
        <v>0</v>
      </c>
      <c r="D20" s="14">
        <f t="shared" si="2"/>
        <v>0</v>
      </c>
      <c r="E20" s="14"/>
      <c r="F20" s="14"/>
      <c r="G20" s="14"/>
      <c r="H20" s="14"/>
      <c r="I20" s="9">
        <f>D20</f>
        <v>0</v>
      </c>
      <c r="J20" s="9" t="s">
        <v>131</v>
      </c>
    </row>
    <row r="21" spans="1:10" x14ac:dyDescent="0.35">
      <c r="A21" s="9" t="str">
        <f>'Stmt of Assets and Liabilities'!A30</f>
        <v>Subscriptions received in advance</v>
      </c>
      <c r="B21" s="9">
        <f>'Stmt of Assets and Liabilities'!B30</f>
        <v>0</v>
      </c>
      <c r="C21" s="64">
        <v>0</v>
      </c>
      <c r="D21" s="14">
        <f t="shared" si="2"/>
        <v>0</v>
      </c>
      <c r="E21" s="14"/>
      <c r="G21" s="102" t="s">
        <v>132</v>
      </c>
      <c r="H21" s="14">
        <f>B21</f>
        <v>0</v>
      </c>
      <c r="I21" s="9">
        <f>-C21</f>
        <v>0</v>
      </c>
      <c r="J21" s="9" t="s">
        <v>133</v>
      </c>
    </row>
    <row r="22" spans="1:10" x14ac:dyDescent="0.35">
      <c r="A22" s="9" t="str">
        <f>'Stmt of Assets and Liabilities'!A31</f>
        <v>Interest, dividends and stock loan fees payable</v>
      </c>
      <c r="B22" s="9">
        <f>'Stmt of Assets and Liabilities'!B31</f>
        <v>0</v>
      </c>
      <c r="C22" s="66">
        <v>0</v>
      </c>
      <c r="D22" s="14">
        <f t="shared" si="2"/>
        <v>0</v>
      </c>
      <c r="E22" s="14"/>
      <c r="F22" s="14">
        <f>D22</f>
        <v>0</v>
      </c>
      <c r="G22" s="14"/>
      <c r="H22" s="14"/>
    </row>
    <row r="23" spans="1:10" x14ac:dyDescent="0.35">
      <c r="A23" s="9" t="str">
        <f>'Stmt of Assets and Liabilities'!A32</f>
        <v>Accrued expenses</v>
      </c>
      <c r="B23" s="9">
        <f>'Stmt of Assets and Liabilities'!B32</f>
        <v>0</v>
      </c>
      <c r="C23" s="66">
        <v>0</v>
      </c>
      <c r="D23" s="14">
        <f t="shared" si="2"/>
        <v>0</v>
      </c>
      <c r="E23" s="14"/>
      <c r="F23" s="14">
        <f>D23</f>
        <v>0</v>
      </c>
      <c r="G23" s="14"/>
      <c r="H23" s="14"/>
    </row>
    <row r="24" spans="1:10" x14ac:dyDescent="0.35">
      <c r="A24" s="9" t="str">
        <f>'Stmt of Assets and Liabilities'!A33</f>
        <v>Other liabilities</v>
      </c>
      <c r="B24" s="9">
        <f>'Stmt of Assets and Liabilities'!B32</f>
        <v>0</v>
      </c>
      <c r="C24" s="66">
        <v>0</v>
      </c>
      <c r="D24" s="14">
        <f t="shared" si="2"/>
        <v>0</v>
      </c>
      <c r="E24" s="14"/>
      <c r="F24" s="14">
        <f>D24</f>
        <v>0</v>
      </c>
      <c r="G24" s="14"/>
    </row>
    <row r="25" spans="1:10" x14ac:dyDescent="0.35">
      <c r="A25" s="9" t="str">
        <f>'Stmt of Assets and Liabilities'!A34</f>
        <v>Net unrealized loss on swap transactions</v>
      </c>
      <c r="B25" s="9">
        <f>'Stmt of Assets and Liabilities'!B34</f>
        <v>0</v>
      </c>
      <c r="C25" s="66">
        <v>0</v>
      </c>
      <c r="D25" s="14">
        <f t="shared" si="2"/>
        <v>0</v>
      </c>
      <c r="E25" s="14"/>
      <c r="F25" s="14">
        <f>D25</f>
        <v>0</v>
      </c>
      <c r="G25" s="14"/>
      <c r="H25" s="14"/>
    </row>
    <row r="26" spans="1:10" x14ac:dyDescent="0.35">
      <c r="A26" s="9" t="s">
        <v>134</v>
      </c>
      <c r="B26" s="9">
        <f>'Net Assets'!D24</f>
        <v>0</v>
      </c>
      <c r="C26" s="66">
        <v>0</v>
      </c>
      <c r="D26" s="14">
        <f t="shared" si="2"/>
        <v>0</v>
      </c>
      <c r="E26" s="14"/>
      <c r="F26" s="14">
        <f>+'Income Statement'!D44</f>
        <v>0</v>
      </c>
      <c r="G26" s="14"/>
      <c r="H26" s="14"/>
    </row>
    <row r="27" spans="1:10" x14ac:dyDescent="0.35">
      <c r="A27" s="9" t="s">
        <v>101</v>
      </c>
      <c r="C27" s="66"/>
      <c r="D27" s="14"/>
      <c r="E27" s="14"/>
      <c r="F27" s="14"/>
      <c r="G27" s="101" t="s">
        <v>132</v>
      </c>
      <c r="H27" s="14">
        <f>B38-SUM(I27:I28)</f>
        <v>0</v>
      </c>
      <c r="I27" s="9">
        <f>-I8</f>
        <v>0</v>
      </c>
      <c r="J27" s="9" t="s">
        <v>130</v>
      </c>
    </row>
    <row r="28" spans="1:10" x14ac:dyDescent="0.35">
      <c r="C28" s="66"/>
      <c r="D28" s="14"/>
      <c r="E28" s="14"/>
      <c r="F28" s="14"/>
      <c r="G28" s="101"/>
      <c r="H28" s="14"/>
      <c r="I28" s="9">
        <f>-I21</f>
        <v>0</v>
      </c>
      <c r="J28" s="9" t="s">
        <v>133</v>
      </c>
    </row>
    <row r="29" spans="1:10" x14ac:dyDescent="0.35">
      <c r="A29" s="9" t="s">
        <v>102</v>
      </c>
      <c r="C29" s="66"/>
      <c r="D29" s="14"/>
      <c r="E29" s="14"/>
      <c r="F29" s="14"/>
      <c r="G29" s="102" t="s">
        <v>135</v>
      </c>
      <c r="H29" s="14">
        <f>B37-I29</f>
        <v>0</v>
      </c>
      <c r="I29" s="9">
        <f>-I20</f>
        <v>0</v>
      </c>
      <c r="J29" s="9" t="s">
        <v>131</v>
      </c>
    </row>
    <row r="30" spans="1:10" x14ac:dyDescent="0.35">
      <c r="B30" s="37"/>
      <c r="C30" s="62"/>
      <c r="D30" s="14"/>
      <c r="E30" s="14"/>
      <c r="H30" s="14"/>
    </row>
    <row r="31" spans="1:10" x14ac:dyDescent="0.35">
      <c r="A31" s="18"/>
      <c r="B31" s="20">
        <f>ROUND(SUM(B18:B30),0)</f>
        <v>0</v>
      </c>
      <c r="C31" s="20">
        <f>ROUND(SUM(C18:C30),0)</f>
        <v>0</v>
      </c>
      <c r="D31" s="20">
        <f>ROUND(SUM(D18:D30),0)</f>
        <v>0</v>
      </c>
      <c r="E31" s="19"/>
      <c r="F31" s="19"/>
      <c r="G31" s="19"/>
      <c r="H31" s="19"/>
      <c r="I31" s="18"/>
    </row>
    <row r="32" spans="1:10" x14ac:dyDescent="0.35">
      <c r="A32" s="18"/>
      <c r="B32" s="19"/>
      <c r="C32" s="67"/>
      <c r="D32" s="19"/>
      <c r="E32" s="19"/>
      <c r="F32" s="19"/>
      <c r="G32" s="19"/>
      <c r="H32" s="19"/>
      <c r="I32" s="18"/>
    </row>
    <row r="33" spans="1:9" x14ac:dyDescent="0.35">
      <c r="B33" s="28">
        <f>ROUND((B31-B16),0)</f>
        <v>0</v>
      </c>
      <c r="C33" s="28">
        <f>ROUND((C31-C16),0)</f>
        <v>0</v>
      </c>
      <c r="D33" s="28">
        <f>ROUND((D31+D16),0)</f>
        <v>0</v>
      </c>
      <c r="E33" s="20">
        <f>ROUND(SUM(E8:E31),0)</f>
        <v>0</v>
      </c>
      <c r="F33" s="20">
        <f>ROUND(SUM(F8:F31),0)</f>
        <v>0</v>
      </c>
      <c r="G33" s="103" t="s">
        <v>136</v>
      </c>
      <c r="H33" s="20">
        <f>ROUND(SUM(H8:H31),0)</f>
        <v>0</v>
      </c>
      <c r="I33" s="20">
        <f>ROUND(SUM(I8:I31),0)</f>
        <v>0</v>
      </c>
    </row>
    <row r="34" spans="1:9" x14ac:dyDescent="0.35">
      <c r="B34" s="14"/>
      <c r="C34" s="14"/>
      <c r="D34" s="14"/>
      <c r="E34" s="14"/>
      <c r="F34" s="14"/>
      <c r="G34" s="14"/>
      <c r="I34" s="17"/>
    </row>
    <row r="35" spans="1:9" ht="17" x14ac:dyDescent="0.5">
      <c r="B35" s="14"/>
      <c r="C35" s="14"/>
      <c r="D35" s="14"/>
      <c r="E35" s="14"/>
      <c r="F35" s="14"/>
      <c r="G35" s="14"/>
      <c r="H35" s="22" t="s">
        <v>137</v>
      </c>
    </row>
    <row r="36" spans="1:9" ht="17" x14ac:dyDescent="0.5">
      <c r="A36" s="26" t="s">
        <v>138</v>
      </c>
      <c r="B36" s="14"/>
      <c r="C36" s="14"/>
      <c r="D36" s="16" t="s">
        <v>139</v>
      </c>
      <c r="E36" s="14"/>
      <c r="F36" s="14"/>
      <c r="G36" s="14"/>
    </row>
    <row r="37" spans="1:9" x14ac:dyDescent="0.35">
      <c r="A37" s="25" t="s">
        <v>140</v>
      </c>
      <c r="B37" s="62">
        <f>'Net Assets'!B20</f>
        <v>0</v>
      </c>
      <c r="C37" s="14"/>
      <c r="D37" s="24" t="s">
        <v>141</v>
      </c>
      <c r="E37" s="14">
        <f>+E33</f>
        <v>0</v>
      </c>
      <c r="F37" s="14"/>
      <c r="G37" s="14"/>
      <c r="I37" s="13"/>
    </row>
    <row r="38" spans="1:9" x14ac:dyDescent="0.35">
      <c r="A38" s="25" t="s">
        <v>101</v>
      </c>
      <c r="B38" s="62">
        <f>'Net Assets'!B19</f>
        <v>0</v>
      </c>
      <c r="C38" s="14"/>
      <c r="D38" s="24" t="s">
        <v>127</v>
      </c>
      <c r="E38" s="14">
        <f>+F33</f>
        <v>0</v>
      </c>
      <c r="F38" s="14"/>
      <c r="G38" s="14"/>
      <c r="H38" s="9" t="s">
        <v>142</v>
      </c>
      <c r="I38" s="61">
        <v>0</v>
      </c>
    </row>
    <row r="39" spans="1:9" x14ac:dyDescent="0.35">
      <c r="A39" s="25"/>
      <c r="B39" s="68">
        <f>ROUND(SUM(B37:B38),0)</f>
        <v>0</v>
      </c>
      <c r="C39" s="14"/>
      <c r="D39" s="24" t="s">
        <v>128</v>
      </c>
      <c r="E39" s="14">
        <f>+H33</f>
        <v>0</v>
      </c>
      <c r="F39" s="14"/>
      <c r="G39" s="14"/>
      <c r="H39" s="23" t="s">
        <v>143</v>
      </c>
      <c r="I39" s="62">
        <f>'Income Statement'!B18</f>
        <v>0</v>
      </c>
    </row>
    <row r="40" spans="1:9" x14ac:dyDescent="0.35">
      <c r="A40" s="25"/>
      <c r="C40" s="14"/>
      <c r="D40" s="24" t="s">
        <v>129</v>
      </c>
      <c r="E40" s="14">
        <f>+I33</f>
        <v>0</v>
      </c>
      <c r="F40" s="14"/>
      <c r="G40" s="14"/>
      <c r="H40" s="23"/>
      <c r="I40" s="62"/>
    </row>
    <row r="41" spans="1:9" x14ac:dyDescent="0.35">
      <c r="A41" s="25" t="s">
        <v>144</v>
      </c>
      <c r="B41" s="17">
        <f>+H26</f>
        <v>0</v>
      </c>
      <c r="C41" s="14"/>
      <c r="D41" s="24" t="s">
        <v>145</v>
      </c>
      <c r="E41" s="20">
        <f>ROUND(SUM(E37:E40),0)</f>
        <v>0</v>
      </c>
      <c r="F41" s="14"/>
      <c r="G41" s="14"/>
      <c r="H41" s="23" t="s">
        <v>146</v>
      </c>
      <c r="I41" s="61">
        <v>0</v>
      </c>
    </row>
    <row r="42" spans="1:9" x14ac:dyDescent="0.35">
      <c r="A42" s="25" t="s">
        <v>147</v>
      </c>
      <c r="B42" s="17">
        <f>+I26</f>
        <v>0</v>
      </c>
      <c r="C42" s="14"/>
      <c r="D42" s="14"/>
      <c r="E42" s="14"/>
      <c r="F42" s="14"/>
      <c r="G42" s="14"/>
      <c r="H42" s="23" t="s">
        <v>148</v>
      </c>
      <c r="I42" s="20">
        <f>ROUND(SUM(I38:I41),0)</f>
        <v>0</v>
      </c>
    </row>
    <row r="43" spans="1:9" x14ac:dyDescent="0.35">
      <c r="A43" s="25" t="s">
        <v>149</v>
      </c>
      <c r="B43" s="21">
        <f>ROUND((B39-B41),0)</f>
        <v>0</v>
      </c>
      <c r="C43" s="14"/>
      <c r="D43" s="14"/>
      <c r="E43" s="14"/>
      <c r="F43" s="14"/>
      <c r="G43" s="14"/>
      <c r="H43" s="23"/>
      <c r="I43" s="19"/>
    </row>
    <row r="48" spans="1:9" ht="17" x14ac:dyDescent="0.5">
      <c r="A48" s="81" t="s">
        <v>150</v>
      </c>
      <c r="B48" s="82"/>
      <c r="C48" s="82"/>
      <c r="D48" s="83"/>
      <c r="E48" s="84"/>
      <c r="F48" s="83"/>
      <c r="G48" s="83"/>
      <c r="H48" s="83"/>
      <c r="I48" s="84"/>
    </row>
    <row r="49" spans="1:10" x14ac:dyDescent="0.35">
      <c r="A49" s="82"/>
      <c r="B49" s="85" t="s">
        <v>151</v>
      </c>
      <c r="C49" s="85" t="s">
        <v>152</v>
      </c>
      <c r="D49" s="86" t="s">
        <v>153</v>
      </c>
      <c r="E49" s="84"/>
      <c r="F49" s="83"/>
      <c r="G49" s="83"/>
      <c r="H49" s="83"/>
      <c r="I49" s="84"/>
    </row>
    <row r="50" spans="1:10" x14ac:dyDescent="0.35">
      <c r="A50" s="84" t="s">
        <v>154</v>
      </c>
      <c r="B50" s="84">
        <f>-'Long cash flow support'!C10</f>
        <v>0</v>
      </c>
      <c r="C50" s="84">
        <f>-'short cash flow support'!C10</f>
        <v>0</v>
      </c>
      <c r="D50" s="87">
        <f>SUM(B50:C50)</f>
        <v>0</v>
      </c>
      <c r="E50" s="84"/>
      <c r="F50" s="87"/>
      <c r="G50" s="87"/>
      <c r="H50" s="87"/>
      <c r="I50" s="84"/>
    </row>
    <row r="51" spans="1:10" x14ac:dyDescent="0.35">
      <c r="A51" s="84" t="s">
        <v>155</v>
      </c>
      <c r="B51" s="88">
        <f>-'Long cash flow support'!C12</f>
        <v>0</v>
      </c>
      <c r="C51" s="88">
        <f>-'short cash flow support'!C12</f>
        <v>0</v>
      </c>
      <c r="D51" s="87">
        <f>SUM(B51:C51)</f>
        <v>0</v>
      </c>
      <c r="E51" s="84"/>
      <c r="F51" s="87"/>
      <c r="G51" s="87"/>
      <c r="H51" s="87"/>
      <c r="I51" s="84"/>
    </row>
    <row r="52" spans="1:10" x14ac:dyDescent="0.35">
      <c r="A52" s="84" t="s">
        <v>156</v>
      </c>
      <c r="B52" s="88">
        <f>-'Long cash flow support'!C14</f>
        <v>0</v>
      </c>
      <c r="C52" s="88">
        <f>-'short cash flow support'!C14</f>
        <v>0</v>
      </c>
      <c r="D52" s="87">
        <f>SUM(B52:C52)</f>
        <v>0</v>
      </c>
      <c r="E52" s="84"/>
      <c r="F52" s="87"/>
      <c r="G52" s="87"/>
      <c r="H52" s="87"/>
      <c r="I52" s="84"/>
    </row>
    <row r="53" spans="1:10" x14ac:dyDescent="0.35">
      <c r="A53" s="84" t="s">
        <v>157</v>
      </c>
      <c r="B53" s="89"/>
      <c r="C53" s="89"/>
      <c r="D53" s="90">
        <f>SUM(B53:C53)</f>
        <v>0</v>
      </c>
      <c r="E53" s="84"/>
      <c r="F53" s="87"/>
      <c r="G53" s="87"/>
      <c r="H53" s="87"/>
      <c r="I53" s="84"/>
    </row>
    <row r="54" spans="1:10" x14ac:dyDescent="0.35">
      <c r="A54" s="84" t="s">
        <v>158</v>
      </c>
      <c r="B54" s="84">
        <f>SUM(B50:B53)</f>
        <v>0</v>
      </c>
      <c r="C54" s="84">
        <f>SUM(C50:C53)</f>
        <v>0</v>
      </c>
      <c r="D54" s="84">
        <f>SUM(D50:D53)</f>
        <v>0</v>
      </c>
      <c r="E54" s="84"/>
      <c r="F54" s="87"/>
      <c r="G54" s="87"/>
      <c r="H54" s="87"/>
      <c r="I54" s="84"/>
    </row>
    <row r="55" spans="1:10" x14ac:dyDescent="0.35">
      <c r="A55" s="84" t="s">
        <v>159</v>
      </c>
      <c r="B55" s="89">
        <f>F8</f>
        <v>0</v>
      </c>
      <c r="C55" s="90">
        <f>F18</f>
        <v>0</v>
      </c>
      <c r="D55" s="90">
        <f>SUM(B55:C55)</f>
        <v>0</v>
      </c>
      <c r="E55" s="84"/>
      <c r="F55" s="87"/>
      <c r="G55" s="87"/>
      <c r="H55" s="87"/>
      <c r="I55" s="84"/>
    </row>
    <row r="56" spans="1:10" x14ac:dyDescent="0.35">
      <c r="A56" s="84" t="s">
        <v>149</v>
      </c>
      <c r="B56" s="84">
        <f>B54-B55</f>
        <v>0</v>
      </c>
      <c r="C56" s="84">
        <f>C54-C55</f>
        <v>0</v>
      </c>
      <c r="D56" s="84">
        <f>D54-D55</f>
        <v>0</v>
      </c>
      <c r="E56" s="84"/>
      <c r="F56" s="84"/>
      <c r="G56" s="84"/>
      <c r="H56" s="84"/>
      <c r="I56" s="84"/>
    </row>
    <row r="57" spans="1:10" x14ac:dyDescent="0.35">
      <c r="A57" s="84"/>
      <c r="B57" s="84"/>
      <c r="C57" s="84"/>
      <c r="D57" s="84"/>
      <c r="E57" s="84"/>
      <c r="F57" s="84"/>
      <c r="G57" s="84"/>
      <c r="H57" s="84"/>
      <c r="I57" s="84"/>
    </row>
    <row r="58" spans="1:10" ht="17" x14ac:dyDescent="0.5">
      <c r="A58" s="91" t="s">
        <v>160</v>
      </c>
      <c r="C58" s="12" t="s">
        <v>161</v>
      </c>
      <c r="D58" s="12" t="s">
        <v>161</v>
      </c>
      <c r="E58" s="106" t="s">
        <v>162</v>
      </c>
      <c r="F58" s="92" t="s">
        <v>163</v>
      </c>
      <c r="G58" s="84"/>
      <c r="H58" s="84"/>
      <c r="I58" s="84"/>
    </row>
    <row r="59" spans="1:10" x14ac:dyDescent="0.35">
      <c r="B59" s="12" t="s">
        <v>164</v>
      </c>
      <c r="C59" s="12" t="s">
        <v>165</v>
      </c>
      <c r="D59" s="12" t="s">
        <v>166</v>
      </c>
      <c r="E59" s="12" t="s">
        <v>166</v>
      </c>
      <c r="F59" s="12" t="s">
        <v>167</v>
      </c>
      <c r="G59" s="92"/>
      <c r="H59" s="92" t="s">
        <v>168</v>
      </c>
      <c r="I59" s="92"/>
      <c r="J59" s="92" t="s">
        <v>169</v>
      </c>
    </row>
    <row r="60" spans="1:10" x14ac:dyDescent="0.35">
      <c r="B60" s="10" t="s">
        <v>170</v>
      </c>
      <c r="C60" s="10" t="s">
        <v>171</v>
      </c>
      <c r="D60" s="10" t="s">
        <v>172</v>
      </c>
      <c r="E60" s="10" t="s">
        <v>173</v>
      </c>
      <c r="F60" s="10" t="s">
        <v>174</v>
      </c>
      <c r="G60" s="10"/>
      <c r="H60" s="10" t="s">
        <v>175</v>
      </c>
      <c r="I60" s="92"/>
      <c r="J60" s="10" t="s">
        <v>176</v>
      </c>
    </row>
    <row r="61" spans="1:10" x14ac:dyDescent="0.35">
      <c r="A61" s="23" t="s">
        <v>177</v>
      </c>
      <c r="B61" s="17">
        <f>B38</f>
        <v>0</v>
      </c>
      <c r="C61" s="88">
        <f>-C21</f>
        <v>0</v>
      </c>
      <c r="E61" s="93"/>
      <c r="F61" s="17">
        <f>B21</f>
        <v>0</v>
      </c>
      <c r="G61" s="17"/>
      <c r="I61" s="104" t="s">
        <v>178</v>
      </c>
      <c r="J61" s="84">
        <f>SUM(B61:I61)</f>
        <v>0</v>
      </c>
    </row>
    <row r="62" spans="1:10" x14ac:dyDescent="0.35">
      <c r="A62" s="23" t="s">
        <v>179</v>
      </c>
      <c r="B62" s="17">
        <f>B37</f>
        <v>0</v>
      </c>
      <c r="D62" s="88">
        <f>-C20</f>
        <v>0</v>
      </c>
      <c r="E62" s="93">
        <f>B20</f>
        <v>0</v>
      </c>
      <c r="I62" s="105" t="s">
        <v>135</v>
      </c>
      <c r="J62" s="84">
        <f>SUM(B62:I62)</f>
        <v>0</v>
      </c>
    </row>
    <row r="63" spans="1:10" x14ac:dyDescent="0.35">
      <c r="A63" s="84"/>
      <c r="B63" s="84"/>
      <c r="C63" s="84"/>
      <c r="D63" s="84"/>
      <c r="E63" s="84"/>
      <c r="F63" s="84"/>
      <c r="G63" s="84"/>
      <c r="I63" s="105" t="s">
        <v>136</v>
      </c>
      <c r="J63" s="84">
        <f>SUM(J61:J62)</f>
        <v>0</v>
      </c>
    </row>
  </sheetData>
  <phoneticPr fontId="0" type="noConversion"/>
  <pageMargins left="0.75" right="0.75" top="0.45" bottom="0.24" header="0.33" footer="0.18"/>
  <pageSetup scale="55" orientation="landscape"/>
  <headerFooter alignWithMargins="0">
    <oddHeader>&amp;R&amp;D
&amp;T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18" sqref="A18"/>
    </sheetView>
  </sheetViews>
  <sheetFormatPr defaultColWidth="9" defaultRowHeight="15.5" x14ac:dyDescent="0.35"/>
  <cols>
    <col min="1" max="1" width="62.75" style="7" customWidth="1"/>
    <col min="2" max="2" width="5.83203125" style="7" customWidth="1"/>
    <col min="3" max="3" width="16.33203125" style="14" customWidth="1"/>
    <col min="4" max="4" width="16" style="7" customWidth="1"/>
    <col min="5" max="5" width="9" style="7" customWidth="1"/>
    <col min="6" max="16384" width="9" style="7"/>
  </cols>
  <sheetData>
    <row r="1" spans="1:4" x14ac:dyDescent="0.35">
      <c r="A1" s="76"/>
      <c r="B1" s="77"/>
    </row>
    <row r="2" spans="1:4" x14ac:dyDescent="0.35">
      <c r="A2" s="7" t="s">
        <v>180</v>
      </c>
    </row>
    <row r="3" spans="1:4" x14ac:dyDescent="0.35">
      <c r="A3" s="7" t="s">
        <v>181</v>
      </c>
    </row>
    <row r="6" spans="1:4" x14ac:dyDescent="0.35">
      <c r="A6" s="78" t="s">
        <v>182</v>
      </c>
      <c r="B6" s="78"/>
    </row>
    <row r="7" spans="1:4" x14ac:dyDescent="0.35">
      <c r="A7" s="78"/>
      <c r="B7" s="78"/>
    </row>
    <row r="8" spans="1:4" x14ac:dyDescent="0.35">
      <c r="A8" s="7" t="s">
        <v>183</v>
      </c>
      <c r="C8" s="95">
        <v>0</v>
      </c>
    </row>
    <row r="10" spans="1:4" x14ac:dyDescent="0.35">
      <c r="A10" s="7" t="s">
        <v>184</v>
      </c>
      <c r="B10" s="79"/>
      <c r="C10" s="96">
        <v>0</v>
      </c>
      <c r="D10" s="79" t="s">
        <v>185</v>
      </c>
    </row>
    <row r="12" spans="1:4" x14ac:dyDescent="0.35">
      <c r="A12" s="7" t="s">
        <v>186</v>
      </c>
      <c r="B12" s="79"/>
      <c r="C12" s="96">
        <v>0</v>
      </c>
      <c r="D12" s="79" t="s">
        <v>185</v>
      </c>
    </row>
    <row r="14" spans="1:4" ht="17" x14ac:dyDescent="0.35">
      <c r="A14" s="7" t="s">
        <v>187</v>
      </c>
      <c r="B14" s="79"/>
      <c r="C14" s="51">
        <v>0</v>
      </c>
      <c r="D14" s="80"/>
    </row>
    <row r="15" spans="1:4" x14ac:dyDescent="0.35">
      <c r="D15" s="80"/>
    </row>
    <row r="16" spans="1:4" x14ac:dyDescent="0.35">
      <c r="A16" s="7" t="s">
        <v>188</v>
      </c>
      <c r="C16" s="99">
        <f>SUM(C8:C14)</f>
        <v>0</v>
      </c>
    </row>
    <row r="18" spans="1:3" ht="17" x14ac:dyDescent="0.35">
      <c r="A18" s="7" t="s">
        <v>189</v>
      </c>
      <c r="C18" s="51">
        <v>0</v>
      </c>
    </row>
    <row r="20" spans="1:3" ht="17" x14ac:dyDescent="0.5">
      <c r="A20" s="7" t="s">
        <v>145</v>
      </c>
      <c r="C20" s="98">
        <f>C16-C18</f>
        <v>0</v>
      </c>
    </row>
  </sheetData>
  <phoneticPr fontId="15" type="noConversion"/>
  <pageMargins left="0.75" right="0.75" top="1" bottom="1" header="0.5" footer="0.5"/>
  <pageSetup scale="82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23" sqref="A23"/>
    </sheetView>
  </sheetViews>
  <sheetFormatPr defaultColWidth="9" defaultRowHeight="15.5" x14ac:dyDescent="0.35"/>
  <cols>
    <col min="1" max="1" width="63.58203125" style="7" customWidth="1"/>
    <col min="2" max="2" width="5.83203125" style="7" customWidth="1"/>
    <col min="3" max="3" width="13.25" style="14" customWidth="1"/>
    <col min="4" max="4" width="16" style="7" customWidth="1"/>
    <col min="5" max="5" width="9" style="7" customWidth="1"/>
    <col min="6" max="16384" width="9" style="7"/>
  </cols>
  <sheetData>
    <row r="1" spans="1:4" x14ac:dyDescent="0.35">
      <c r="A1" s="76"/>
      <c r="B1" s="77"/>
    </row>
    <row r="2" spans="1:4" x14ac:dyDescent="0.35">
      <c r="A2" s="7" t="s">
        <v>180</v>
      </c>
    </row>
    <row r="3" spans="1:4" x14ac:dyDescent="0.35">
      <c r="A3" s="7" t="str">
        <f>+'Long cash flow support'!A3</f>
        <v>FOR THE YEAR ENDED 12/31/20XX</v>
      </c>
    </row>
    <row r="6" spans="1:4" x14ac:dyDescent="0.35">
      <c r="A6" s="78" t="s">
        <v>190</v>
      </c>
      <c r="B6" s="78"/>
    </row>
    <row r="8" spans="1:4" x14ac:dyDescent="0.35">
      <c r="A8" s="7" t="s">
        <v>191</v>
      </c>
      <c r="C8" s="95">
        <v>0</v>
      </c>
    </row>
    <row r="10" spans="1:4" x14ac:dyDescent="0.35">
      <c r="A10" s="7" t="s">
        <v>192</v>
      </c>
      <c r="B10" s="79"/>
      <c r="C10" s="96">
        <v>0</v>
      </c>
      <c r="D10" s="79" t="s">
        <v>185</v>
      </c>
    </row>
    <row r="12" spans="1:4" x14ac:dyDescent="0.35">
      <c r="A12" s="7" t="s">
        <v>193</v>
      </c>
      <c r="B12" s="79"/>
      <c r="C12" s="96">
        <v>0</v>
      </c>
      <c r="D12" s="79" t="s">
        <v>185</v>
      </c>
    </row>
    <row r="14" spans="1:4" ht="17" x14ac:dyDescent="0.35">
      <c r="A14" s="7" t="s">
        <v>194</v>
      </c>
      <c r="B14" s="79"/>
      <c r="C14" s="51">
        <v>0</v>
      </c>
      <c r="D14" s="79"/>
    </row>
    <row r="16" spans="1:4" x14ac:dyDescent="0.35">
      <c r="A16" s="7" t="s">
        <v>195</v>
      </c>
      <c r="C16" s="99">
        <f>SUM(C8:C14)</f>
        <v>0</v>
      </c>
    </row>
    <row r="18" spans="1:3" ht="17" x14ac:dyDescent="0.35">
      <c r="A18" s="7" t="s">
        <v>196</v>
      </c>
      <c r="C18" s="51">
        <v>0</v>
      </c>
    </row>
    <row r="20" spans="1:3" ht="17" x14ac:dyDescent="0.5">
      <c r="A20" s="7" t="s">
        <v>145</v>
      </c>
      <c r="C20" s="98">
        <f>C16-C18</f>
        <v>0</v>
      </c>
    </row>
  </sheetData>
  <phoneticPr fontId="15" type="noConversion"/>
  <pageMargins left="0.75" right="0.75" top="1" bottom="1" header="0.5" footer="0.5"/>
  <pageSetup scale="84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32" ma:contentTypeDescription="Create a new document." ma:contentTypeScope="" ma:versionID="8714cbace87b81ae023b61df3fe8c2b4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8045b7f20bb933cb2b452a68a7a1f55e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Service_x0020_Line" ma:index="2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3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4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5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6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7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8" nillable="true" ma:displayName="Revised Date" ma:format="DateOnly" ma:internalName="Revised_x0020_Date">
      <xsd:simpleType>
        <xsd:restriction base="dms:DateTime"/>
      </xsd:simpleType>
    </xsd:element>
    <xsd:element name="Source" ma:index="9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0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3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19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4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5" ma:displayName="Description" ma:internalName="Description0">
      <xsd:simpleType>
        <xsd:restriction base="dms:Note"/>
      </xsd:simpleType>
    </xsd:element>
    <xsd:element name="Level_x0020_Of_x0020_Service_x003a_Name" ma:index="26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7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8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51-200-AIG-MAS</Industry_x0020_ID>
    <Level_x0020_Of_x0020_Service xmlns="3fab7593-62f1-461a-99b8-cebfc6907578">
      <Value>11</Value>
    </Level_x0020_Of_x0020_Service>
    <Section xmlns="3fab7593-62f1-461a-99b8-cebfc6907578">161</Section>
    <Revised_x0020_Date xmlns="3fab7593-62f1-461a-99b8-cebfc6907578" xsi:nil="true"/>
    <Security0 xmlns="3fab7593-62f1-461a-99b8-cebfc6907578">
      <UserInfo>
        <DisplayName/>
        <AccountId xsi:nil="true"/>
        <AccountType/>
      </UserInfo>
    </Security0>
    <Published_x0020_Date xmlns="3fab7593-62f1-461a-99b8-cebfc6907578">11/17/2014</Published_x0020_Date>
    <Area xmlns="3fab7593-62f1-461a-99b8-cebfc6907578">
      <Value>15</Value>
    </Area>
    <Source xmlns="3fab7593-62f1-461a-99b8-cebfc6907578">Internal - Excel</Source>
    <Description0 xmlns="08275455-d73f-4610-80a3-1b68e386c66a">Master Fund Financial Statements</Description0>
    <TaxCatchAll xmlns="5c94cffb-308d-4f21-a209-e6fff4bb832a">
      <Value>283</Value>
      <Value>294</Value>
    </TaxCatchAll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MGDL-5-8747</_dlc_DocId>
    <_dlc_DocIdUrl xmlns="5c94cffb-308d-4f21-a209-e6fff4bb832a">
      <Url>http://dms.marcumllp.com/_layouts/15/DocIdRedir.aspx?ID=MGDL-5-8747</Url>
      <Description>MGDL-5-8747</Description>
    </_dlc_DocIdUrl>
    <_dlc_DocIdPersistId xmlns="5c94cffb-308d-4f21-a209-e6fff4bb832a">false</_dlc_DocIdPersistI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Edit>IOF/Forms/MKEditForm.aspx</Edit>
</FormUrls>
</file>

<file path=customXml/itemProps1.xml><?xml version="1.0" encoding="utf-8"?>
<ds:datastoreItem xmlns:ds="http://schemas.openxmlformats.org/officeDocument/2006/customXml" ds:itemID="{6CA572EC-1FC8-4C7E-B965-04B7ACE42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593-62f1-461a-99b8-cebfc6907578"/>
    <ds:schemaRef ds:uri="5c94cffb-308d-4f21-a209-e6fff4bb832a"/>
    <ds:schemaRef ds:uri="08275455-d73f-4610-80a3-1b68e386c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E412E-FD3E-4F75-BE47-2E97D1223649}">
  <ds:schemaRefs>
    <ds:schemaRef ds:uri="http://purl.org/dc/elements/1.1/"/>
    <ds:schemaRef ds:uri="3fab7593-62f1-461a-99b8-cebfc6907578"/>
    <ds:schemaRef ds:uri="http://purl.org/dc/terms/"/>
    <ds:schemaRef ds:uri="http://purl.org/dc/dcmitype/"/>
    <ds:schemaRef ds:uri="http://schemas.microsoft.com/office/2006/documentManagement/types"/>
    <ds:schemaRef ds:uri="08275455-d73f-4610-80a3-1b68e386c66a"/>
    <ds:schemaRef ds:uri="http://schemas.microsoft.com/office/2006/metadata/properties"/>
    <ds:schemaRef ds:uri="5c94cffb-308d-4f21-a209-e6fff4bb832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62BFD9-3E85-41F7-B2E2-288BAA61B69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C9F8B6-792D-4AAC-AF02-7756C4EE725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C19003F-9029-4601-8690-60702876AC2A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Stmt of Assets and Liabilities</vt:lpstr>
      <vt:lpstr>Schedule of Invst</vt:lpstr>
      <vt:lpstr>Income Statement</vt:lpstr>
      <vt:lpstr>Net Assets</vt:lpstr>
      <vt:lpstr>Cash Flow</vt:lpstr>
      <vt:lpstr>CF Worksheet</vt:lpstr>
      <vt:lpstr>Long cash flow support</vt:lpstr>
      <vt:lpstr>short cash flow support</vt:lpstr>
      <vt:lpstr>'Cash Flow'!Print_Area</vt:lpstr>
      <vt:lpstr>'CF Worksheet'!Print_Area</vt:lpstr>
      <vt:lpstr>'Net Assets'!Print_Area</vt:lpstr>
      <vt:lpstr>'Schedule of Invst'!Print_Area</vt:lpstr>
      <vt:lpstr>'Stmt of Assets and Liabilities'!Print_Area</vt:lpstr>
    </vt:vector>
  </TitlesOfParts>
  <Company>Marcum and Kliegman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Fund Financial Statements</dc:title>
  <dc:creator>Michael J. Gibbons, CPA</dc:creator>
  <cp:lastModifiedBy>Marano, Toni</cp:lastModifiedBy>
  <cp:lastPrinted>2011-12-21T20:29:13Z</cp:lastPrinted>
  <dcterms:created xsi:type="dcterms:W3CDTF">2001-06-25T19:58:53Z</dcterms:created>
  <dcterms:modified xsi:type="dcterms:W3CDTF">2020-01-10T21:28:35Z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GUID">
    <vt:lpwstr>{7BCE2623-17D5-4284-B626-52664C7AA1FF}</vt:lpwstr>
  </property>
  <property fmtid="{D5CDD505-2E9C-101B-9397-08002B2CF9AE}" pid="3" name="Version">
    <vt:i4>30</vt:i4>
  </property>
  <property fmtid="{D5CDD505-2E9C-101B-9397-08002B2CF9AE}" pid="4" name="Refresh">
    <vt:bool>true</vt:bool>
  </property>
  <property fmtid="{D5CDD505-2E9C-101B-9397-08002B2CF9AE}" pid="5" name="Refresh97">
    <vt:bool>false</vt:bool>
  </property>
  <property fmtid="{D5CDD505-2E9C-101B-9397-08002B2CF9AE}" pid="6" name="HEADERLEFT">
    <vt:lpwstr/>
  </property>
  <property fmtid="{D5CDD505-2E9C-101B-9397-08002B2CF9AE}" pid="7" name="HEADERCENTER">
    <vt:lpwstr/>
  </property>
  <property fmtid="{D5CDD505-2E9C-101B-9397-08002B2CF9AE}" pid="8" name="HEADERRIGHT">
    <vt:lpwstr>&amp;D
&amp;T</vt:lpwstr>
  </property>
  <property fmtid="{D5CDD505-2E9C-101B-9397-08002B2CF9AE}" pid="9" name="FOOTERLEFT">
    <vt:lpwstr/>
  </property>
  <property fmtid="{D5CDD505-2E9C-101B-9397-08002B2CF9AE}" pid="10" name="FOOTERCENTER">
    <vt:lpwstr>$[WPNAME()] {$[WPINDEX()]}
</vt:lpwstr>
  </property>
  <property fmtid="{D5CDD505-2E9C-101B-9397-08002B2CF9AE}" pid="11" name="FOOTERRIGHT">
    <vt:lpwstr>&amp;P of &amp;N</vt:lpwstr>
  </property>
  <property fmtid="{D5CDD505-2E9C-101B-9397-08002B2CF9AE}" pid="12" name="IsUpdatedXLALocation">
    <vt:bool>true</vt:bool>
  </property>
  <property fmtid="{D5CDD505-2E9C-101B-9397-08002B2CF9AE}" pid="13" name="PathAndName">
    <vt:lpwstr>S:\WEBSITES\Intranet_Staging\Downloads\Hedge Fund Group\Proforma Financial Statement Templates\Master Fund Financial Statements.xls</vt:lpwstr>
  </property>
  <property fmtid="{D5CDD505-2E9C-101B-9397-08002B2CF9AE}" pid="14" name="ContentTypeId">
    <vt:lpwstr>0x010100E9E3E89C2994044A83A9D2C960F3FE64</vt:lpwstr>
  </property>
  <property fmtid="{D5CDD505-2E9C-101B-9397-08002B2CF9AE}" pid="15" name="_dlc_DocIdItemGuid">
    <vt:lpwstr>7b42bd8d-d4de-4fd5-97b2-e6bba84c3255</vt:lpwstr>
  </property>
  <property fmtid="{D5CDD505-2E9C-101B-9397-08002B2CF9AE}" pid="16" name="Tags">
    <vt:lpwstr/>
  </property>
  <property fmtid="{D5CDD505-2E9C-101B-9397-08002B2CF9AE}" pid="17" name="ServiceLineEx">
    <vt:lpwstr>283;#Assurance|c3ca32e6-743b-4a3a-9f16-75ed458d8ccb</vt:lpwstr>
  </property>
  <property fmtid="{D5CDD505-2E9C-101B-9397-08002B2CF9AE}" pid="18" name="SpecialtyExTaxHTField0">
    <vt:lpwstr/>
  </property>
  <property fmtid="{D5CDD505-2E9C-101B-9397-08002B2CF9AE}" pid="19" name="DocumentTypeExTaxHTField0">
    <vt:lpwstr>Templates|801f4c8a-cccd-463d-bea4-b0c3e6add48d</vt:lpwstr>
  </property>
  <property fmtid="{D5CDD505-2E9C-101B-9397-08002B2CF9AE}" pid="20" name="DocumentTypeEx">
    <vt:lpwstr>294;#Templates|801f4c8a-cccd-463d-bea4-b0c3e6add48d</vt:lpwstr>
  </property>
  <property fmtid="{D5CDD505-2E9C-101B-9397-08002B2CF9AE}" pid="21" name="DepartmentNameExTaxHTField0">
    <vt:lpwstr/>
  </property>
  <property fmtid="{D5CDD505-2E9C-101B-9397-08002B2CF9AE}" pid="22" name="ServiceLineExTaxHTField0">
    <vt:lpwstr>Assurance|c3ca32e6-743b-4a3a-9f16-75ed458d8ccb</vt:lpwstr>
  </property>
  <property fmtid="{D5CDD505-2E9C-101B-9397-08002B2CF9AE}" pid="23" name="Document Type">
    <vt:lpwstr>1</vt:lpwstr>
  </property>
  <property fmtid="{D5CDD505-2E9C-101B-9397-08002B2CF9AE}" pid="24" name="Order">
    <vt:r8>874700</vt:r8>
  </property>
  <property fmtid="{D5CDD505-2E9C-101B-9397-08002B2CF9AE}" pid="25" name="DepartmentNameEx">
    <vt:lpwstr/>
  </property>
  <property fmtid="{D5CDD505-2E9C-101B-9397-08002B2CF9AE}" pid="26" name="xd_Signature">
    <vt:bool>false</vt:bool>
  </property>
  <property fmtid="{D5CDD505-2E9C-101B-9397-08002B2CF9AE}" pid="27" name="xd_ProgID">
    <vt:lpwstr/>
  </property>
  <property fmtid="{D5CDD505-2E9C-101B-9397-08002B2CF9AE}" pid="28" name="TemplateUrl">
    <vt:lpwstr/>
  </property>
  <property fmtid="{D5CDD505-2E9C-101B-9397-08002B2CF9AE}" pid="29" name="EmailOptions">
    <vt:lpwstr/>
  </property>
  <property fmtid="{D5CDD505-2E9C-101B-9397-08002B2CF9AE}" pid="30" name="SpecialtyEx">
    <vt:lpwstr/>
  </property>
</Properties>
</file>